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/>
  <calcPr fullCalcOnLoad="1"/>
</workbook>
</file>

<file path=xl/sharedStrings.xml><?xml version="1.0" encoding="utf-8"?>
<sst xmlns="http://schemas.openxmlformats.org/spreadsheetml/2006/main" count="1264" uniqueCount="251">
  <si>
    <t xml:space="preserve">ПЕРЕЧЕНЬ 
МНОГОКВАРТИРНЫХ ДОМОВ В ОТНОШЕНИИ КОТОРЫХ ПЛАНИРУЕТСЯ ПРЕДОСТАВЛЕНИЕ ФИНАНСОВОЙ ПОДДЕРЖКИ В РАМКАХ 
МУНИЦИПАЛЬНОЙ АДРЕСНОЙ ПРОГРАММЫ ПО ПРОВЕДЕНИЮ КАПИТАЛЬНОГО РЕМОНТА МНОГОКВАРТИРНЫХ ДОМОВ НА ТЕРРИТОРИИ МУНИЦИПАЛЬНОГО ОБРАЗОВАНИЯ "ГОРОД САРАТОВ" НА 2010 ГОД                                                                                                                                                                                                
</t>
  </si>
  <si>
    <t>№ п/п</t>
  </si>
  <si>
    <t>Адрес многоквартирного дома</t>
  </si>
  <si>
    <t xml:space="preserve">Год </t>
  </si>
  <si>
    <t>Площадь помещений МКД</t>
  </si>
  <si>
    <t>Вид ремонта</t>
  </si>
  <si>
    <t xml:space="preserve">Стоимость капитального ремонта,  руб. </t>
  </si>
  <si>
    <t>Плановая дата завершения работ</t>
  </si>
  <si>
    <t>ввода в эксплуатацию</t>
  </si>
  <si>
    <t xml:space="preserve">Всего </t>
  </si>
  <si>
    <t>в том числе жилых помещений, находящихся в собственности граждан</t>
  </si>
  <si>
    <t>Всего</t>
  </si>
  <si>
    <t>с том числе</t>
  </si>
  <si>
    <t xml:space="preserve"> 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</si>
  <si>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</si>
  <si>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</si>
  <si>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</si>
  <si>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чел.</t>
  </si>
  <si>
    <t>руб.</t>
  </si>
  <si>
    <t>Муниципальное образование "Город Саратов"</t>
  </si>
  <si>
    <t>Г. Саратов, 11-й Динамовский пр., д. 5</t>
  </si>
  <si>
    <t>-</t>
  </si>
  <si>
    <t>панельные</t>
  </si>
  <si>
    <t>"КОМП"</t>
  </si>
  <si>
    <t>12.2010</t>
  </si>
  <si>
    <t>Г. Саратов, 1-й Акмолинский пр., д. 2</t>
  </si>
  <si>
    <t>кирпичные</t>
  </si>
  <si>
    <t>Г. Саратов, 1-й Нефтяной пр., д. 53</t>
  </si>
  <si>
    <t>Г. Саратов, 1-й Огородный туп., д. 17</t>
  </si>
  <si>
    <t>Г. Саратов, 1-й Станционный пр., д. 8</t>
  </si>
  <si>
    <t>Г. Саратов, 2-й Магнитный пр., д. 2</t>
  </si>
  <si>
    <t>Г. Саратов, 2-й Московский пр., д. 14</t>
  </si>
  <si>
    <t>Г. Саратов, 2-й Станционный пр., д. 3</t>
  </si>
  <si>
    <t>Г. Саратов, 2-й Украинский пр., д. 7</t>
  </si>
  <si>
    <t>Г. Саратов, 3-й Московский пр., д. 5</t>
  </si>
  <si>
    <t>Г. Саратов, 4-й Комсомольский пр., д. 2/6</t>
  </si>
  <si>
    <t>Г. Саратов, 6-й Динамовский пр., д. 40 А</t>
  </si>
  <si>
    <t>Г. Саратов, Аэропорт, секция 4</t>
  </si>
  <si>
    <t>Г. Саратов, Вишневый пр., д. 15</t>
  </si>
  <si>
    <t>Г. Саратов, Вишневый пр., д. 3</t>
  </si>
  <si>
    <t>Г. Саратов, Вишневый пр., д. 4</t>
  </si>
  <si>
    <t>Г. Саратов, Вишневый пр., д. 7</t>
  </si>
  <si>
    <t>Г. Саратов, Деловой пр., д. 9</t>
  </si>
  <si>
    <t>Г. Саратов, Лысая гора, д. 1</t>
  </si>
  <si>
    <t>Г. Саратов, Лысая гора, д. 2</t>
  </si>
  <si>
    <t>Г. Саратов, Лысая гора, д. 3</t>
  </si>
  <si>
    <t>Г. Саратов, Московское шоссе, д. 11 А</t>
  </si>
  <si>
    <t>Г. Саратов, Московское шоссе, д. 13 А</t>
  </si>
  <si>
    <t>Г. Саратов, Московское шоссе, д. 15</t>
  </si>
  <si>
    <t>Г. Саратов, Московское шоссе, д. 17</t>
  </si>
  <si>
    <t>Г. Саратов, Московское шоссе, д. 7 А</t>
  </si>
  <si>
    <t>Г. Саратов, Новокрекингский пр., д. 8</t>
  </si>
  <si>
    <t>Г. Саратов, пос. Шарковка, д. 2</t>
  </si>
  <si>
    <t>Г. Саратов, просп. им. 50 лет Октября, д. 118</t>
  </si>
  <si>
    <t>Г. Саратов, просп. им. 50 лет Октября, д. 120</t>
  </si>
  <si>
    <t>Г. Саратов, просп. им. 50 лет Октября, д. 77</t>
  </si>
  <si>
    <t>Г. Саратов, просп. Энтузиастов, д. 31</t>
  </si>
  <si>
    <t>Г. Саратов, просп. Энтузиастов, д. 33</t>
  </si>
  <si>
    <t>Г. Саратов, Таганрогский пер., д. 9</t>
  </si>
  <si>
    <t>Г. Саратов, ул. 2-я Садовая, д. 65/71</t>
  </si>
  <si>
    <t>Г. Саратов, ул. 2-я Садовая, д. 96 А</t>
  </si>
  <si>
    <t>Г. Саратов, ул. 3-я Степная, д. 13 Б</t>
  </si>
  <si>
    <t>Г. Саратов, ул. 3-я Степная, д. 21</t>
  </si>
  <si>
    <t>Г. Саратов, ул. 3-я Степная, д. 4</t>
  </si>
  <si>
    <t>Г. Саратов, ул. 3-я Степная, д. 8</t>
  </si>
  <si>
    <t>Г. Саратов, ул. Артиллерийская, д. 13</t>
  </si>
  <si>
    <t>Г. Саратов, ул. Артиллерийская, д. 19</t>
  </si>
  <si>
    <t>Г. Саратов, ул. Аткарская, д. 31</t>
  </si>
  <si>
    <t>Г. Саратов, ул. Барнаульская, д. 8</t>
  </si>
  <si>
    <t>Г. Саратов, ул. Барнаульская, д. 9</t>
  </si>
  <si>
    <t>Г. Саратов, ул. Бахметьевская, д. 10</t>
  </si>
  <si>
    <t>Г. Саратов, ул. Бахметьевская, д. 44/64</t>
  </si>
  <si>
    <t>Г. Саратов, ул. Большая Горная, д. 245/265</t>
  </si>
  <si>
    <t>Г. Саратов, ул. Большая Казачья, д. 116 А</t>
  </si>
  <si>
    <t>Г. Саратов, ул. Большая Казачья, д. 19</t>
  </si>
  <si>
    <t>Г. Саратов, ул. Большая Садовая, д. 113</t>
  </si>
  <si>
    <t>Г. Саратов, ул. Большая Садовая, д. 56/64</t>
  </si>
  <si>
    <t>Г. Саратов, ул. Большая Садовая, д. 66</t>
  </si>
  <si>
    <t>Г. Саратов, ул. Бульварная,  д. 4</t>
  </si>
  <si>
    <t>Г. Саратов, ул. Буровая, д. 11</t>
  </si>
  <si>
    <t>Г. Саратов, ул. Буровая, д. 9</t>
  </si>
  <si>
    <t>Г. Саратов, ул. Волжская, д. 2/10</t>
  </si>
  <si>
    <t>Г. Саратов, ул. Вольская, д. 13</t>
  </si>
  <si>
    <t>Г. Саратов, ул. Гвардейская, д. 11 А</t>
  </si>
  <si>
    <t>Г. Саратов, ул. Гвардейская, д. 28</t>
  </si>
  <si>
    <t>Г. Саратов, ул. Гвардейская, д. 46</t>
  </si>
  <si>
    <t>Г. Саратов, ул. Дачная,  д. 30</t>
  </si>
  <si>
    <t>Г. Саратов, ул. Деловая, д. 18</t>
  </si>
  <si>
    <t>Г. Саратов, ул. Деловая, д. 19</t>
  </si>
  <si>
    <t>Г. Саратов, ул. Заречная, д. 5 А</t>
  </si>
  <si>
    <t>Г. Саратов, ул. им. Благодарова К.В., д. 3</t>
  </si>
  <si>
    <t>Г. Саратов, ул. им. Благодарова К.В., д. 9</t>
  </si>
  <si>
    <t>Г. Саратов, ул. им. Вавилова Н.И., д. 19/21</t>
  </si>
  <si>
    <t>Г. Саратов, ул. им. Горького А.М., д. 6</t>
  </si>
  <si>
    <t>Г. Саратов, ул. им. Загороднева В.И., д. 6</t>
  </si>
  <si>
    <t>Г. Саратов, ул. им. Зарубина В.С., д. 176</t>
  </si>
  <si>
    <t>Г. Саратов, ул. им. Космодемьянской З.А., д. 26</t>
  </si>
  <si>
    <t>Г. Саратов, ул. им. Космодемьянской З.А., д. 8</t>
  </si>
  <si>
    <t>Г. Саратов, ул. им. Кутякова И.С., д. 41/59</t>
  </si>
  <si>
    <t>Г. Саратов, ул. им. Мичурина И.В., д. 34</t>
  </si>
  <si>
    <t>Г. Саратов, ул. им. Мичурина И.В., д. 96</t>
  </si>
  <si>
    <t>Г. Саратов, ул. им. Пономарева П.Т., д. 26 А</t>
  </si>
  <si>
    <t>Г. Саратов, ул. им. Пономарева П.Т., д. 7/13</t>
  </si>
  <si>
    <t>Г. Саратов, ул. им. Пугачева Е.И., д. 12/16</t>
  </si>
  <si>
    <t>Г. Саратов, ул. им. Разина С.Т., д. 2</t>
  </si>
  <si>
    <t>Г. Саратов, ул. им. Рахова В.Г., д. 139/141</t>
  </si>
  <si>
    <t>Г. Саратов, ул. им. Рахова В.Г., д. 168/184</t>
  </si>
  <si>
    <t>Г. Саратов, ул. им. Рахова В.Г., д. 91/101</t>
  </si>
  <si>
    <t>Г. Саратов, ул. им. Сакко и Ванцетти, д. 12</t>
  </si>
  <si>
    <t>Г. Саратов, ул. им. Сакко и Ванцетти, д. 4 А</t>
  </si>
  <si>
    <t>Г. Саратов, ул. им. Сакко и Ванцетти, д. 49</t>
  </si>
  <si>
    <t>Г. Саратов, ул. им. Хользунова А.И., д. 10/12</t>
  </si>
  <si>
    <t>Г. Саратов, ул. им. Хользунова А.И., д. 16/34</t>
  </si>
  <si>
    <t>Г. Саратов, ул. им. Чайковского П.И., д. 3</t>
  </si>
  <si>
    <t>Г. Саратов, ул. им. Чайковского П.И., д. 5</t>
  </si>
  <si>
    <t>Г. Саратов, ул. им. Чапаева В.И., д. 4</t>
  </si>
  <si>
    <t>Г. Саратов, ул. им. Челюскинцев, д. 40/46</t>
  </si>
  <si>
    <t>Г. Саратов, ул. им. Чернышевского Н.Г., д. 143 А</t>
  </si>
  <si>
    <t>Г. Саратов, ул. им. Шехурдина А.П., д. 56</t>
  </si>
  <si>
    <t>Г. Саратов, ул. им. Шехурдина А.П., д. 58</t>
  </si>
  <si>
    <t>Г. Саратов, ул. им. Шехурдина А.П., д. 60</t>
  </si>
  <si>
    <t>Г. Саратов, ул. Ипподромная, д. 16</t>
  </si>
  <si>
    <t>Г. Саратов, ул. Клиническая, д. 3</t>
  </si>
  <si>
    <t>Г. Саратов, ул. Луговая, д. 10А/20</t>
  </si>
  <si>
    <t>Г. Саратов, ул. Майская, д. 12 А</t>
  </si>
  <si>
    <t>Г. Саратов, ул. Майская, д. 14</t>
  </si>
  <si>
    <t>Г. Саратов, ул. Майская, д. 2</t>
  </si>
  <si>
    <t>Г. Саратов, ул. Майская, д. 20 Б</t>
  </si>
  <si>
    <t>Г. Саратов, ул. Майская, д. 3 А</t>
  </si>
  <si>
    <t>Г. Саратов, ул. Миллеровская, д. 26</t>
  </si>
  <si>
    <t>Г. Саратов, ул. Миллеровская, д. 60</t>
  </si>
  <si>
    <t>Г. Саратов, ул. Миллеровская, д. 62</t>
  </si>
  <si>
    <t>Г. Саратов, ул. Миллеровская, д. 71</t>
  </si>
  <si>
    <t>Г. Саратов, ул. Мира, д. 13 В</t>
  </si>
  <si>
    <t>Г. Саратов, ул. Моторная, д. 14</t>
  </si>
  <si>
    <t>Г. Саратов, ул. Моторная, д. 16</t>
  </si>
  <si>
    <t>Г. Саратов, ул. Огородная, д. 149</t>
  </si>
  <si>
    <t>Г. Саратов, ул. Огородная, д. 151 А</t>
  </si>
  <si>
    <t>Г. Саратов, ул. Огородная, д. 168</t>
  </si>
  <si>
    <t>Г. Саратов, ул. Олимпийская, д. 5</t>
  </si>
  <si>
    <t>Г. Саратов, ул. Омская, д. 21</t>
  </si>
  <si>
    <t>Г. Саратов, ул. Парковая, д. 42</t>
  </si>
  <si>
    <t>Г. Саратов, ул. Пензенская, д. 25</t>
  </si>
  <si>
    <t>Г. Саратов, ул. Политехническая, д. 116</t>
  </si>
  <si>
    <t>Г. Саратов, ул. Политехническая, д. 49</t>
  </si>
  <si>
    <t>Г. Саратов, ул. Политехническая, д. 51/53</t>
  </si>
  <si>
    <t>Г. Саратов, ул. Политехническая, д. 74/82</t>
  </si>
  <si>
    <t>Г. Саратов, ул. Провиантская, д. 14</t>
  </si>
  <si>
    <t>Г. Саратов, ул. Саперная, д. 17</t>
  </si>
  <si>
    <t>Г. Саратов, ул. Строителей, д. 12</t>
  </si>
  <si>
    <t>Г. Саратов, ул. Тулупная, д. 14</t>
  </si>
  <si>
    <t>Г. Саратов, ул. Тульская, д. 10</t>
  </si>
  <si>
    <t>Г. Саратов, ул. Ульяновская, д. 17</t>
  </si>
  <si>
    <t>Г. Саратов, ул. Химическая, д. 3</t>
  </si>
  <si>
    <t>Г. Саратов, ул. Шелковичная, д. 176</t>
  </si>
  <si>
    <t>Г. Саратов, ул. Школьная, д. 23</t>
  </si>
  <si>
    <t>Г. Саратов, ул. Южная, д. 38 В</t>
  </si>
  <si>
    <t>Г. Саратов, ул. Южная, д. 42</t>
  </si>
  <si>
    <t>X</t>
  </si>
  <si>
    <t>по проведению капитального ремонта многоквартирных домов</t>
  </si>
  <si>
    <t>Наименование МО</t>
  </si>
  <si>
    <t>Количество жителей, зарегистрированных в МКД на дату утверждения программы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</si>
  <si>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</si>
  <si>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</si>
  <si>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</si>
  <si>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</si>
  <si>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</si>
  <si>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</si>
  <si>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ед.</t>
  </si>
  <si>
    <t xml:space="preserve">РЕЕСТР
МНОГОКВАРТИРНЫХ ДОМОВ ПО ВИДАМ РЕМОНТА                                                                                                                                                                
</t>
  </si>
  <si>
    <t>Г. Саратов, ул. им. Тулайкова Н.М., д. 3 Б</t>
  </si>
  <si>
    <t>Г. Саратов, ул. Пензенская, д. 35 Б</t>
  </si>
  <si>
    <t xml:space="preserve">РЕЗЕРВНЫЙ ПЕРЕЧЕНЬ 
МНОГОКВАРТИРНЫХ ДОМОВ В ОТНОШЕНИИ КОТОРЫХ ПЛАНИРУЕТСЯ ПРЕДОСТАВЛЕНИЕ ФИНАНСОВОЙ ПОДДЕРЖКИ В РАМКАХ 
МУНИЦИПАЛЬНОЙ АДРЕСНОЙ ПРОГРАММЫ ПО ПРОВЕДЕНИЮ КАПИТАЛЬНОГО РЕМОНТА МНОГОКВАРТИРНЫХ ДОМОВ НА ТЕРРИТОРИИ МУНИЦИПАЛЬНОГО ОБРАЗОВАНИЯ "ГОРОД САРАТОВ" НА 2010 ГОД                                                                                                                                                                                                
</t>
  </si>
  <si>
    <t>Планируемые показатели выполнения муниципальной адресной программы</t>
  </si>
  <si>
    <t>Г. Саратов, ул. Верхняя, д. 19/25</t>
  </si>
  <si>
    <t>деревянные</t>
  </si>
  <si>
    <t>Г. Саратов, Набережная Космонавтов, д. 7</t>
  </si>
  <si>
    <t xml:space="preserve">РЕЕСТР
МНОГОКВАРТИРНЫХ ДОМОВ ПО ВИДАМ РЕМОНТА  (РЕЗЕРВ)                                                                                                                                                                                                
</t>
  </si>
  <si>
    <t>Материал стен</t>
  </si>
  <si>
    <t>Количество этажей</t>
  </si>
  <si>
    <t>Количество подъездов</t>
  </si>
  <si>
    <t>завершение последнего капитального ремонта</t>
  </si>
  <si>
    <t>Общая площадь МКД, всего</t>
  </si>
  <si>
    <t>кв.м</t>
  </si>
  <si>
    <t>Приложение № 2 к Программе</t>
  </si>
  <si>
    <t>всего</t>
  </si>
  <si>
    <t>Приложение № 3 к Программе</t>
  </si>
  <si>
    <t>Приложение № 1 к  Программе</t>
  </si>
  <si>
    <t>Стоимость капитального ремонта ВСЕГО</t>
  </si>
  <si>
    <t>Ремонт внутридомовых инженерных систем</t>
  </si>
  <si>
    <t>кв. 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</si>
  <si>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</si>
  <si>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</si>
  <si>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</si>
  <si>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</si>
  <si>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Приложение № 4 к Программе</t>
  </si>
  <si>
    <t>Удельная стоимость капитального ремонта 1 кв. м общей площади  МКД</t>
  </si>
  <si>
    <t>Предельная стоимость капитального ремонта 1 кв. м общей площади МКД</t>
  </si>
  <si>
    <t>Приложение № 5 к Программе</t>
  </si>
  <si>
    <t>руб./кв. м</t>
  </si>
  <si>
    <t>Г. Саратов, просп. им. 50 лет Октября, д. 130</t>
  </si>
  <si>
    <t>Г. Саратов, просп. им. 50 лет Октября, д. 79</t>
  </si>
  <si>
    <t>Г. Саратов, просп. им. 50 лет Октября, д. 81</t>
  </si>
  <si>
    <t>Г. Саратов, Вишневый пр., д. 19</t>
  </si>
  <si>
    <t>Г. Саратов, Вишневый пр., д. 5</t>
  </si>
  <si>
    <t>Г. Саратов, 1-й Магнитный пр., д. 2</t>
  </si>
  <si>
    <t>Г. Саратов, 2-й Кавказский туп., д. 4</t>
  </si>
  <si>
    <t>Г. Саратов, ул. Аткарская, д. 66 А</t>
  </si>
  <si>
    <t>Г. Саратов, ул. им. Благодарова К.В., д. 7</t>
  </si>
  <si>
    <t>Г. Саратов, ул. Буровая, д. 21</t>
  </si>
  <si>
    <t>Г. Саратов, ул. Гвардейская, д. 22 А</t>
  </si>
  <si>
    <t>Г. Саратов, ул. Гвардейская, д. 4</t>
  </si>
  <si>
    <t xml:space="preserve">Г. Саратов, ул. Большая Казачья, д. 87/91 </t>
  </si>
  <si>
    <t>Г. Саратов, ул. Моторная, д. 12</t>
  </si>
  <si>
    <t>Г. Саратов, ул. Моторная, д. 18</t>
  </si>
  <si>
    <t>Г. Саратов, ул. им. Академика Навашина С.Г., д. 3</t>
  </si>
  <si>
    <t>Г. Саратов, ул. им. Осипова В.И., д. 26</t>
  </si>
  <si>
    <t>Г. Саратов, ул. 3-я Степная, д. 11</t>
  </si>
  <si>
    <t>Г. Саратов, ул. 3-я Степная, д. 19</t>
  </si>
  <si>
    <t>Г. Саратов, ул. 3-я Степная, д. 4 Б</t>
  </si>
  <si>
    <t>Г. Саратов, ул. Тульская, д. 14</t>
  </si>
  <si>
    <t>Г. Саратов, ул. Тульская, д. 49</t>
  </si>
  <si>
    <t>Г. Саратов, ул. Южная, д. 38</t>
  </si>
  <si>
    <t>Г. Саратов, ул. Южная, д. 38 А</t>
  </si>
  <si>
    <t>Г. Саратов, ул. Южная, д. 38 Б</t>
  </si>
  <si>
    <t>Г. Саратов, ул. Южная, д. 38 Г</t>
  </si>
  <si>
    <t>1981-1997</t>
  </si>
  <si>
    <t>10</t>
  </si>
  <si>
    <t>Г. Саратов, ул. Бережная, д. 14</t>
  </si>
  <si>
    <t>блочные</t>
  </si>
  <si>
    <t>Г. Саратов, ул. им. Попова А.С., д. 3</t>
  </si>
  <si>
    <t>Г. Саратов, ул. им. Попова А.С., д. 5</t>
  </si>
  <si>
    <t>Г. Саратов, ул. им. Щорса Н.А., д. 13</t>
  </si>
  <si>
    <t>Г. Саратов, ул. им. Щорса Н.А., д. 4</t>
  </si>
  <si>
    <t>Г. Саратов, ул. Моторная, д. 7</t>
  </si>
  <si>
    <t>Г. Саратов, ул. Спартака, д. 11</t>
  </si>
  <si>
    <t>Г. Саратов, ул. Спартака, д. 9</t>
  </si>
  <si>
    <t>Г. Саратов, Набережная Космонавтов, д. 1</t>
  </si>
  <si>
    <t>Г. Саратов, Набережная Космонавтов, д. 2</t>
  </si>
  <si>
    <t>Г. Саратов, Набережная Космонавтов, д. 3</t>
  </si>
  <si>
    <t>Г. Саратов, Набережная Космонавтов, д. 4</t>
  </si>
  <si>
    <t>Г. Саратов, Набережная Космонавтов, д. 5</t>
  </si>
  <si>
    <t>Г. Саратов, Набережная Космонавтов, д. 6</t>
  </si>
  <si>
    <t>Г. Саратов, Набережная Космонавтов, д. 8</t>
  </si>
  <si>
    <t>Г. Саратов, Крымский пр., д. 6</t>
  </si>
  <si>
    <t>Г. Саратов, Молодежный пр., д. 5</t>
  </si>
  <si>
    <t>Г. Саратов, Крымский туп., д. 5</t>
  </si>
  <si>
    <t>Г. Саратов, ул. им. Мичурина И.В., д. 39</t>
  </si>
  <si>
    <t>Г. Саратов, ул. им. Мичурина И.В., д. 96 А</t>
  </si>
  <si>
    <t>Г. Саратов, ул. 2-я Садовая, д. 106 Б, корп. 8</t>
  </si>
  <si>
    <t>Итого по муниципальному образованию "Город Саратов"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</si>
</sst>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</numFmts>
  <fonts count="46">
    <font>
      <sz val="10"/>
      <name val="Arial Cyr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53" applyFont="1" applyFill="1" applyBorder="1" applyAlignment="1">
      <alignment wrapText="1"/>
      <protection/>
    </xf>
    <xf numFmtId="0" fontId="4" fillId="0" borderId="16" xfId="53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/>
      <protection/>
    </xf>
    <xf numFmtId="3" fontId="4" fillId="0" borderId="16" xfId="53" applyNumberFormat="1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wrapText="1"/>
      <protection/>
    </xf>
    <xf numFmtId="0" fontId="4" fillId="0" borderId="16" xfId="53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left"/>
      <protection/>
    </xf>
    <xf numFmtId="3" fontId="4" fillId="0" borderId="16" xfId="53" applyNumberFormat="1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2" fontId="4" fillId="0" borderId="1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indent="2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4" fontId="4" fillId="0" borderId="16" xfId="53" applyNumberFormat="1" applyFont="1" applyFill="1" applyBorder="1" applyAlignment="1">
      <alignment horizontal="center"/>
      <protection/>
    </xf>
    <xf numFmtId="3" fontId="4" fillId="0" borderId="17" xfId="53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20" xfId="0" applyNumberFormat="1" applyFont="1" applyFill="1" applyBorder="1" applyAlignment="1">
      <alignment horizontal="center" vertical="center" wrapText="1"/>
    </xf>
    <xf numFmtId="4" fontId="4" fillId="0" borderId="16" xfId="53" applyNumberFormat="1" applyFont="1" applyFill="1" applyBorder="1" applyAlignment="1">
      <alignment horizontal="center"/>
      <protection/>
    </xf>
    <xf numFmtId="4" fontId="4" fillId="0" borderId="16" xfId="0" applyNumberFormat="1" applyFont="1" applyFill="1" applyBorder="1" applyAlignment="1">
      <alignment horizontal="center"/>
    </xf>
    <xf numFmtId="3" fontId="4" fillId="0" borderId="17" xfId="53" applyNumberFormat="1" applyFont="1" applyFill="1" applyBorder="1" applyAlignment="1">
      <alignment horizontal="center"/>
      <protection/>
    </xf>
    <xf numFmtId="3" fontId="4" fillId="0" borderId="1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29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2" xfId="53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wrapText="1"/>
      <protection/>
    </xf>
    <xf numFmtId="0" fontId="4" fillId="0" borderId="12" xfId="53" applyFont="1" applyFill="1" applyBorder="1" applyAlignment="1">
      <alignment/>
      <protection/>
    </xf>
    <xf numFmtId="0" fontId="1" fillId="0" borderId="12" xfId="0" applyFont="1" applyFill="1" applyBorder="1" applyAlignment="1">
      <alignment/>
    </xf>
    <xf numFmtId="3" fontId="4" fillId="0" borderId="12" xfId="53" applyNumberFormat="1" applyFont="1" applyFill="1" applyBorder="1" applyAlignment="1">
      <alignment horizontal="center"/>
      <protection/>
    </xf>
    <xf numFmtId="3" fontId="4" fillId="0" borderId="1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4" fillId="0" borderId="16" xfId="53" applyNumberFormat="1" applyFont="1" applyFill="1" applyBorder="1" applyAlignment="1">
      <alignment horizontal="center"/>
      <protection/>
    </xf>
    <xf numFmtId="2" fontId="4" fillId="0" borderId="16" xfId="0" applyNumberFormat="1" applyFont="1" applyFill="1" applyBorder="1" applyAlignment="1">
      <alignment horizontal="center"/>
    </xf>
    <xf numFmtId="2" fontId="4" fillId="0" borderId="16" xfId="53" applyNumberFormat="1" applyFont="1" applyFill="1" applyBorder="1" applyAlignment="1">
      <alignment horizontal="center"/>
      <protection/>
    </xf>
    <xf numFmtId="2" fontId="4" fillId="0" borderId="12" xfId="53" applyNumberFormat="1" applyFont="1" applyFill="1" applyBorder="1" applyAlignment="1">
      <alignment horizontal="center"/>
      <protection/>
    </xf>
    <xf numFmtId="2" fontId="1" fillId="0" borderId="23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4" fontId="4" fillId="0" borderId="12" xfId="53" applyNumberFormat="1" applyFont="1" applyFill="1" applyBorder="1" applyAlignment="1">
      <alignment horizontal="center"/>
      <protection/>
    </xf>
    <xf numFmtId="0" fontId="4" fillId="0" borderId="12" xfId="53" applyFont="1" applyFill="1" applyBorder="1" applyAlignment="1">
      <alignment horizontal="center"/>
      <protection/>
    </xf>
    <xf numFmtId="3" fontId="4" fillId="0" borderId="18" xfId="53" applyNumberFormat="1" applyFont="1" applyFill="1" applyBorder="1" applyAlignment="1">
      <alignment horizontal="center"/>
      <protection/>
    </xf>
    <xf numFmtId="4" fontId="3" fillId="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4" fontId="4" fillId="0" borderId="3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165" fontId="4" fillId="0" borderId="16" xfId="53" applyNumberFormat="1" applyFont="1" applyFill="1" applyBorder="1" applyAlignment="1">
      <alignment horizontal="center"/>
      <protection/>
    </xf>
    <xf numFmtId="0" fontId="4" fillId="0" borderId="30" xfId="0" applyFont="1" applyFill="1" applyBorder="1" applyAlignment="1">
      <alignment wrapText="1"/>
    </xf>
    <xf numFmtId="3" fontId="4" fillId="0" borderId="23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textRotation="90" wrapText="1"/>
    </xf>
    <xf numFmtId="3" fontId="1" fillId="0" borderId="26" xfId="0" applyNumberFormat="1" applyFont="1" applyFill="1" applyBorder="1" applyAlignment="1">
      <alignment horizontal="center" textRotation="90" wrapText="1"/>
    </xf>
    <xf numFmtId="3" fontId="1" fillId="0" borderId="30" xfId="0" applyNumberFormat="1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3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3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textRotation="90" wrapText="1"/>
    </xf>
    <xf numFmtId="3" fontId="1" fillId="0" borderId="26" xfId="0" applyNumberFormat="1" applyFont="1" applyFill="1" applyBorder="1" applyAlignment="1">
      <alignment horizontal="center" vertical="center" textRotation="90" wrapText="1"/>
    </xf>
    <xf numFmtId="3" fontId="1" fillId="0" borderId="3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textRotation="90" wrapText="1"/>
    </xf>
    <xf numFmtId="3" fontId="4" fillId="0" borderId="26" xfId="0" applyNumberFormat="1" applyFont="1" applyFill="1" applyBorder="1" applyAlignment="1">
      <alignment horizontal="center" vertical="center" textRotation="90" wrapText="1"/>
    </xf>
    <xf numFmtId="3" fontId="4" fillId="0" borderId="30" xfId="0" applyNumberFormat="1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1" fillId="0" borderId="50" xfId="0" applyNumberFormat="1" applyFont="1" applyFill="1" applyBorder="1" applyAlignment="1">
      <alignment horizontal="left" vertical="center" wrapText="1"/>
    </xf>
    <xf numFmtId="2" fontId="1" fillId="0" borderId="51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П общ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4.375" style="1" customWidth="1"/>
    <col min="2" max="2" width="41.625" style="2" customWidth="1"/>
    <col min="3" max="3" width="8.75390625" style="3" customWidth="1"/>
    <col min="4" max="4" width="6.75390625" style="3" customWidth="1"/>
    <col min="5" max="5" width="9.75390625" style="3" customWidth="1"/>
    <col min="6" max="7" width="5.00390625" style="3" customWidth="1"/>
    <col min="8" max="8" width="9.75390625" style="4" customWidth="1"/>
    <col min="9" max="10" width="10.375" style="4" customWidth="1"/>
    <col min="11" max="11" width="8.125" style="3" customWidth="1"/>
    <col min="12" max="12" width="7.375" style="5" customWidth="1"/>
    <col min="13" max="13" width="9.75390625" style="6" customWidth="1"/>
    <col min="14" max="17" width="9.75390625" style="5" customWidth="1"/>
    <col min="18" max="19" width="8.375" style="15" customWidth="1"/>
    <col min="20" max="20" width="8.00390625" style="5" customWidth="1"/>
    <col min="21" max="16384" width="9.125" style="5" customWidth="1"/>
  </cols>
  <sheetData>
    <row r="1" spans="1:20" ht="12.75" customHeight="1">
      <c r="A1" s="7"/>
      <c r="B1" s="8"/>
      <c r="C1" s="9"/>
      <c r="D1" s="9"/>
      <c r="E1" s="9"/>
      <c r="F1" s="9"/>
      <c r="G1" s="9"/>
      <c r="H1" s="10"/>
      <c r="I1" s="10"/>
      <c r="J1" s="10"/>
      <c r="K1" s="9"/>
      <c r="L1" s="11"/>
      <c r="M1" s="12"/>
      <c r="N1" s="129"/>
      <c r="O1" s="129"/>
      <c r="P1" s="129"/>
      <c r="Q1" s="129"/>
      <c r="R1" s="129"/>
      <c r="S1" s="129"/>
      <c r="T1" s="129"/>
    </row>
    <row r="2" spans="1:20" ht="12.75" customHeight="1">
      <c r="A2" s="7"/>
      <c r="B2" s="8"/>
      <c r="C2" s="9"/>
      <c r="D2" s="9"/>
      <c r="E2" s="9"/>
      <c r="F2" s="9"/>
      <c r="G2" s="9"/>
      <c r="H2" s="10"/>
      <c r="I2" s="10"/>
      <c r="J2" s="10"/>
      <c r="K2" s="9"/>
      <c r="L2" s="11"/>
      <c r="M2" s="12"/>
      <c r="N2" s="129"/>
      <c r="O2" s="129"/>
      <c r="P2" s="129"/>
      <c r="Q2" s="211" t="s">
        <v>187</v>
      </c>
      <c r="R2" s="211"/>
      <c r="S2" s="211"/>
      <c r="T2" s="211"/>
    </row>
    <row r="3" spans="1:16" ht="12.75" customHeight="1">
      <c r="A3" s="7"/>
      <c r="B3" s="8"/>
      <c r="C3" s="9"/>
      <c r="D3" s="9"/>
      <c r="E3" s="9"/>
      <c r="F3" s="9"/>
      <c r="G3" s="9"/>
      <c r="H3" s="10"/>
      <c r="I3" s="10"/>
      <c r="J3" s="10"/>
      <c r="K3" s="9"/>
      <c r="L3" s="11"/>
      <c r="M3" s="12"/>
      <c r="N3" s="13"/>
      <c r="O3" s="13"/>
      <c r="P3" s="13"/>
    </row>
    <row r="4" spans="1:20" ht="15.75" customHeight="1">
      <c r="A4" s="209" t="s">
        <v>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5" spans="1:20" ht="15.7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</row>
    <row r="6" spans="1:20" ht="15.75" customHeight="1" thickBo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</row>
    <row r="7" spans="1:20" ht="12" customHeight="1">
      <c r="A7" s="202" t="s">
        <v>1</v>
      </c>
      <c r="B7" s="205" t="s">
        <v>2</v>
      </c>
      <c r="C7" s="208" t="s">
        <v>3</v>
      </c>
      <c r="D7" s="208"/>
      <c r="E7" s="199" t="s">
        <v>178</v>
      </c>
      <c r="F7" s="199" t="s">
        <v>179</v>
      </c>
      <c r="G7" s="199" t="s">
        <v>180</v>
      </c>
      <c r="H7" s="212" t="s">
        <v>182</v>
      </c>
      <c r="I7" s="213" t="s">
        <v>4</v>
      </c>
      <c r="J7" s="213"/>
      <c r="K7" s="199" t="s">
        <v>161</v>
      </c>
      <c r="L7" s="199" t="s">
        <v>5</v>
      </c>
      <c r="M7" s="208" t="s">
        <v>6</v>
      </c>
      <c r="N7" s="208"/>
      <c r="O7" s="208"/>
      <c r="P7" s="208"/>
      <c r="Q7" s="208"/>
      <c r="R7" s="214" t="s">
        <v>196</v>
      </c>
      <c r="S7" s="184" t="s">
        <v>197</v>
      </c>
      <c r="T7" s="187" t="s">
        <v>7</v>
      </c>
    </row>
    <row r="8" spans="1:20" ht="12.75" customHeight="1">
      <c r="A8" s="203"/>
      <c r="B8" s="206"/>
      <c r="C8" s="190" t="s">
        <v>8</v>
      </c>
      <c r="D8" s="190" t="s">
        <v>181</v>
      </c>
      <c r="E8" s="191"/>
      <c r="F8" s="191"/>
      <c r="G8" s="191"/>
      <c r="H8" s="195"/>
      <c r="I8" s="193" t="s">
        <v>9</v>
      </c>
      <c r="J8" s="194" t="s">
        <v>10</v>
      </c>
      <c r="K8" s="191"/>
      <c r="L8" s="191"/>
      <c r="M8" s="197" t="s">
        <v>11</v>
      </c>
      <c r="N8" s="198" t="s">
        <v>12</v>
      </c>
      <c r="O8" s="198"/>
      <c r="P8" s="198"/>
      <c r="Q8" s="198"/>
      <c r="R8" s="215"/>
      <c r="S8" s="185"/>
      <c r="T8" s="188"/>
    </row>
    <row r="9" spans="1:20" ht="30.75" customHeight="1">
      <c r="A9" s="203"/>
      <c r="B9" s="206"/>
      <c r="C9" s="191"/>
      <c r="D9" s="191"/>
      <c r="E9" s="191"/>
      <c r="F9" s="191"/>
      <c r="G9" s="191"/>
      <c r="H9" s="195"/>
      <c r="I9" s="193"/>
      <c r="J9" s="195"/>
      <c r="K9" s="191"/>
      <c r="L9" s="191"/>
      <c r="M9" s="197"/>
      <c r="N9" s="200" t="s">
        <v>13</v>
      </c>
      <c r="O9" s="200" t="s">
        <v>14</v>
      </c>
      <c r="P9" s="200" t="s">
        <v>15</v>
      </c>
      <c r="Q9" s="200" t="s">
        <v>16</v>
      </c>
      <c r="R9" s="215"/>
      <c r="S9" s="185"/>
      <c r="T9" s="188"/>
    </row>
    <row r="10" spans="1:20" ht="105" customHeight="1">
      <c r="A10" s="203"/>
      <c r="B10" s="206"/>
      <c r="C10" s="191"/>
      <c r="D10" s="191"/>
      <c r="E10" s="191"/>
      <c r="F10" s="191"/>
      <c r="G10" s="191"/>
      <c r="H10" s="196"/>
      <c r="I10" s="193"/>
      <c r="J10" s="196"/>
      <c r="K10" s="201"/>
      <c r="L10" s="191"/>
      <c r="M10" s="197"/>
      <c r="N10" s="200"/>
      <c r="O10" s="200"/>
      <c r="P10" s="200"/>
      <c r="Q10" s="200"/>
      <c r="R10" s="216"/>
      <c r="S10" s="186"/>
      <c r="T10" s="188"/>
    </row>
    <row r="11" spans="1:20" ht="19.5" customHeight="1" thickBot="1">
      <c r="A11" s="204"/>
      <c r="B11" s="207"/>
      <c r="C11" s="192"/>
      <c r="D11" s="192"/>
      <c r="E11" s="192"/>
      <c r="F11" s="192"/>
      <c r="G11" s="192"/>
      <c r="H11" s="131" t="s">
        <v>190</v>
      </c>
      <c r="I11" s="131" t="s">
        <v>190</v>
      </c>
      <c r="J11" s="131" t="s">
        <v>190</v>
      </c>
      <c r="K11" s="130" t="s">
        <v>17</v>
      </c>
      <c r="L11" s="192"/>
      <c r="M11" s="18" t="s">
        <v>18</v>
      </c>
      <c r="N11" s="19" t="s">
        <v>18</v>
      </c>
      <c r="O11" s="19" t="s">
        <v>18</v>
      </c>
      <c r="P11" s="19" t="s">
        <v>18</v>
      </c>
      <c r="Q11" s="19" t="s">
        <v>18</v>
      </c>
      <c r="R11" s="18" t="s">
        <v>199</v>
      </c>
      <c r="S11" s="18" t="s">
        <v>199</v>
      </c>
      <c r="T11" s="189"/>
    </row>
    <row r="12" spans="1:20" ht="12.75" thickBot="1">
      <c r="A12" s="16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20">
        <v>8</v>
      </c>
      <c r="I12" s="20">
        <v>9</v>
      </c>
      <c r="J12" s="20">
        <v>10</v>
      </c>
      <c r="K12" s="17">
        <v>11</v>
      </c>
      <c r="L12" s="21">
        <v>12</v>
      </c>
      <c r="M12" s="22">
        <v>13</v>
      </c>
      <c r="N12" s="17">
        <v>14</v>
      </c>
      <c r="O12" s="17">
        <v>15</v>
      </c>
      <c r="P12" s="17">
        <v>16</v>
      </c>
      <c r="Q12" s="17">
        <v>17</v>
      </c>
      <c r="R12" s="23">
        <v>18</v>
      </c>
      <c r="S12" s="23">
        <v>19</v>
      </c>
      <c r="T12" s="24">
        <v>20</v>
      </c>
    </row>
    <row r="13" spans="1:20" s="25" customFormat="1" ht="12.75" customHeight="1" thickBot="1">
      <c r="A13" s="181" t="s">
        <v>19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</row>
    <row r="14" spans="1:20" ht="12.75" customHeight="1">
      <c r="A14" s="106">
        <v>1</v>
      </c>
      <c r="B14" s="126" t="s">
        <v>237</v>
      </c>
      <c r="C14" s="26">
        <v>1959</v>
      </c>
      <c r="D14" s="26" t="s">
        <v>21</v>
      </c>
      <c r="E14" s="136" t="s">
        <v>26</v>
      </c>
      <c r="F14" s="26">
        <v>5</v>
      </c>
      <c r="G14" s="26">
        <v>4</v>
      </c>
      <c r="H14" s="115">
        <v>8333.64</v>
      </c>
      <c r="I14" s="115">
        <v>5433.68</v>
      </c>
      <c r="J14" s="115">
        <v>5076.98</v>
      </c>
      <c r="K14" s="26">
        <v>135</v>
      </c>
      <c r="L14" s="27" t="s">
        <v>23</v>
      </c>
      <c r="M14" s="28">
        <v>2047668</v>
      </c>
      <c r="N14" s="26">
        <v>1827011</v>
      </c>
      <c r="O14" s="26">
        <v>112360</v>
      </c>
      <c r="P14" s="26">
        <v>5913</v>
      </c>
      <c r="Q14" s="26">
        <v>102384</v>
      </c>
      <c r="R14" s="28">
        <f>M14/H14</f>
        <v>245.71111783086383</v>
      </c>
      <c r="S14" s="28">
        <v>806.13</v>
      </c>
      <c r="T14" s="29" t="s">
        <v>24</v>
      </c>
    </row>
    <row r="15" spans="1:20" ht="12.75" customHeight="1">
      <c r="A15" s="100">
        <v>2</v>
      </c>
      <c r="B15" s="30" t="s">
        <v>238</v>
      </c>
      <c r="C15" s="31">
        <v>1958</v>
      </c>
      <c r="D15" s="31" t="s">
        <v>21</v>
      </c>
      <c r="E15" s="32" t="s">
        <v>26</v>
      </c>
      <c r="F15" s="31">
        <v>5</v>
      </c>
      <c r="G15" s="31">
        <v>4</v>
      </c>
      <c r="H15" s="51">
        <v>8202.88</v>
      </c>
      <c r="I15" s="51">
        <v>5303.34</v>
      </c>
      <c r="J15" s="51">
        <v>4457.51</v>
      </c>
      <c r="K15" s="31">
        <v>131</v>
      </c>
      <c r="L15" s="33" t="s">
        <v>23</v>
      </c>
      <c r="M15" s="34">
        <v>2702968</v>
      </c>
      <c r="N15" s="31">
        <v>2411697</v>
      </c>
      <c r="O15" s="31">
        <v>148317</v>
      </c>
      <c r="P15" s="31">
        <v>7806</v>
      </c>
      <c r="Q15" s="31">
        <v>135148</v>
      </c>
      <c r="R15" s="103">
        <f aca="true" t="shared" si="0" ref="R15:R78">M15/H15</f>
        <v>329.51451197628154</v>
      </c>
      <c r="S15" s="34">
        <v>806.13</v>
      </c>
      <c r="T15" s="152" t="s">
        <v>24</v>
      </c>
    </row>
    <row r="16" spans="1:20" ht="12.75" customHeight="1">
      <c r="A16" s="100">
        <v>3</v>
      </c>
      <c r="B16" s="30" t="s">
        <v>239</v>
      </c>
      <c r="C16" s="31">
        <v>1962</v>
      </c>
      <c r="D16" s="31" t="s">
        <v>21</v>
      </c>
      <c r="E16" s="32" t="s">
        <v>26</v>
      </c>
      <c r="F16" s="31">
        <v>5</v>
      </c>
      <c r="G16" s="31">
        <v>5</v>
      </c>
      <c r="H16" s="51">
        <v>7927.65</v>
      </c>
      <c r="I16" s="51">
        <v>5954.62</v>
      </c>
      <c r="J16" s="51">
        <v>4047.42</v>
      </c>
      <c r="K16" s="31">
        <v>121</v>
      </c>
      <c r="L16" s="33" t="s">
        <v>23</v>
      </c>
      <c r="M16" s="34">
        <v>2872872</v>
      </c>
      <c r="N16" s="31">
        <v>2563291</v>
      </c>
      <c r="O16" s="31">
        <v>157640</v>
      </c>
      <c r="P16" s="31">
        <v>8297</v>
      </c>
      <c r="Q16" s="31">
        <v>143644</v>
      </c>
      <c r="R16" s="103">
        <f t="shared" si="0"/>
        <v>362.38633138445823</v>
      </c>
      <c r="S16" s="34">
        <v>806.13</v>
      </c>
      <c r="T16" s="152" t="s">
        <v>24</v>
      </c>
    </row>
    <row r="17" spans="1:20" ht="12.75" customHeight="1">
      <c r="A17" s="100">
        <v>4</v>
      </c>
      <c r="B17" s="30" t="s">
        <v>240</v>
      </c>
      <c r="C17" s="31">
        <v>1960</v>
      </c>
      <c r="D17" s="31" t="s">
        <v>21</v>
      </c>
      <c r="E17" s="32" t="s">
        <v>26</v>
      </c>
      <c r="F17" s="31">
        <v>5</v>
      </c>
      <c r="G17" s="31">
        <v>6</v>
      </c>
      <c r="H17" s="51">
        <v>13023.28</v>
      </c>
      <c r="I17" s="51">
        <v>8359.61</v>
      </c>
      <c r="J17" s="51">
        <v>7066.01</v>
      </c>
      <c r="K17" s="31">
        <v>232</v>
      </c>
      <c r="L17" s="33" t="s">
        <v>23</v>
      </c>
      <c r="M17" s="34">
        <v>3700332</v>
      </c>
      <c r="N17" s="31">
        <v>3301584</v>
      </c>
      <c r="O17" s="31">
        <v>203045</v>
      </c>
      <c r="P17" s="31">
        <v>10686</v>
      </c>
      <c r="Q17" s="31">
        <v>185017</v>
      </c>
      <c r="R17" s="103">
        <f t="shared" si="0"/>
        <v>284.1321080403708</v>
      </c>
      <c r="S17" s="34">
        <v>806.13</v>
      </c>
      <c r="T17" s="152" t="s">
        <v>24</v>
      </c>
    </row>
    <row r="18" spans="1:20" ht="12.75" customHeight="1">
      <c r="A18" s="100">
        <v>5</v>
      </c>
      <c r="B18" s="30" t="s">
        <v>241</v>
      </c>
      <c r="C18" s="31">
        <v>1958</v>
      </c>
      <c r="D18" s="31" t="s">
        <v>21</v>
      </c>
      <c r="E18" s="32" t="s">
        <v>26</v>
      </c>
      <c r="F18" s="31">
        <v>5</v>
      </c>
      <c r="G18" s="31">
        <v>8</v>
      </c>
      <c r="H18" s="51">
        <v>7737.32</v>
      </c>
      <c r="I18" s="51">
        <v>7237.32</v>
      </c>
      <c r="J18" s="51">
        <v>5546.92</v>
      </c>
      <c r="K18" s="31">
        <v>212</v>
      </c>
      <c r="L18" s="33" t="s">
        <v>23</v>
      </c>
      <c r="M18" s="34">
        <v>3787562</v>
      </c>
      <c r="N18" s="31">
        <v>3379415</v>
      </c>
      <c r="O18" s="31">
        <v>207831</v>
      </c>
      <c r="P18" s="31">
        <v>10938</v>
      </c>
      <c r="Q18" s="31">
        <v>189378</v>
      </c>
      <c r="R18" s="103">
        <f t="shared" si="0"/>
        <v>489.51859300119423</v>
      </c>
      <c r="S18" s="34">
        <v>806.13</v>
      </c>
      <c r="T18" s="152" t="s">
        <v>24</v>
      </c>
    </row>
    <row r="19" spans="1:20" ht="12.75" customHeight="1">
      <c r="A19" s="100">
        <v>6</v>
      </c>
      <c r="B19" s="30" t="s">
        <v>242</v>
      </c>
      <c r="C19" s="31">
        <v>1959</v>
      </c>
      <c r="D19" s="31" t="s">
        <v>21</v>
      </c>
      <c r="E19" s="32" t="s">
        <v>26</v>
      </c>
      <c r="F19" s="31">
        <v>5</v>
      </c>
      <c r="G19" s="31">
        <v>5</v>
      </c>
      <c r="H19" s="51">
        <v>8326.17</v>
      </c>
      <c r="I19" s="51">
        <v>6048.43</v>
      </c>
      <c r="J19" s="51">
        <v>4362.93</v>
      </c>
      <c r="K19" s="31">
        <v>115</v>
      </c>
      <c r="L19" s="33" t="s">
        <v>23</v>
      </c>
      <c r="M19" s="34">
        <v>2915642</v>
      </c>
      <c r="N19" s="31">
        <v>2601453</v>
      </c>
      <c r="O19" s="31">
        <v>159987</v>
      </c>
      <c r="P19" s="31">
        <v>8420</v>
      </c>
      <c r="Q19" s="31">
        <v>145782</v>
      </c>
      <c r="R19" s="103">
        <f t="shared" si="0"/>
        <v>350.17805305440555</v>
      </c>
      <c r="S19" s="34">
        <v>806.13</v>
      </c>
      <c r="T19" s="152" t="s">
        <v>24</v>
      </c>
    </row>
    <row r="20" spans="1:20" ht="12.75" customHeight="1">
      <c r="A20" s="100">
        <v>7</v>
      </c>
      <c r="B20" s="30" t="s">
        <v>176</v>
      </c>
      <c r="C20" s="31">
        <v>1963</v>
      </c>
      <c r="D20" s="31" t="s">
        <v>21</v>
      </c>
      <c r="E20" s="32" t="s">
        <v>26</v>
      </c>
      <c r="F20" s="31">
        <v>5</v>
      </c>
      <c r="G20" s="31">
        <v>5</v>
      </c>
      <c r="H20" s="51">
        <v>6879.64</v>
      </c>
      <c r="I20" s="51">
        <v>4775.05</v>
      </c>
      <c r="J20" s="51">
        <v>3768.85</v>
      </c>
      <c r="K20" s="31">
        <v>126</v>
      </c>
      <c r="L20" s="33" t="s">
        <v>23</v>
      </c>
      <c r="M20" s="34">
        <v>2270443</v>
      </c>
      <c r="N20" s="31">
        <v>2025780</v>
      </c>
      <c r="O20" s="31">
        <v>124584</v>
      </c>
      <c r="P20" s="31">
        <v>6557</v>
      </c>
      <c r="Q20" s="31">
        <v>113522</v>
      </c>
      <c r="R20" s="103">
        <f t="shared" si="0"/>
        <v>330.02351867248865</v>
      </c>
      <c r="S20" s="34">
        <v>806.13</v>
      </c>
      <c r="T20" s="152" t="s">
        <v>24</v>
      </c>
    </row>
    <row r="21" spans="1:20" ht="12.75" customHeight="1">
      <c r="A21" s="100">
        <v>8</v>
      </c>
      <c r="B21" s="30" t="s">
        <v>243</v>
      </c>
      <c r="C21" s="31">
        <v>1959</v>
      </c>
      <c r="D21" s="31" t="s">
        <v>21</v>
      </c>
      <c r="E21" s="32" t="s">
        <v>26</v>
      </c>
      <c r="F21" s="31">
        <v>5</v>
      </c>
      <c r="G21" s="31">
        <v>5</v>
      </c>
      <c r="H21" s="51">
        <v>10290.08</v>
      </c>
      <c r="I21" s="51">
        <v>6823.8</v>
      </c>
      <c r="J21" s="51">
        <v>5298.18</v>
      </c>
      <c r="K21" s="31">
        <v>191</v>
      </c>
      <c r="L21" s="33" t="s">
        <v>23</v>
      </c>
      <c r="M21" s="34">
        <v>3704446</v>
      </c>
      <c r="N21" s="31">
        <v>3305255</v>
      </c>
      <c r="O21" s="31">
        <v>203270</v>
      </c>
      <c r="P21" s="31">
        <v>10699</v>
      </c>
      <c r="Q21" s="31">
        <v>185222</v>
      </c>
      <c r="R21" s="103">
        <f t="shared" si="0"/>
        <v>360.0016715127579</v>
      </c>
      <c r="S21" s="34">
        <v>806.13</v>
      </c>
      <c r="T21" s="152" t="s">
        <v>24</v>
      </c>
    </row>
    <row r="22" spans="1:20" ht="12.75" customHeight="1">
      <c r="A22" s="100">
        <v>9</v>
      </c>
      <c r="B22" s="36" t="s">
        <v>52</v>
      </c>
      <c r="C22" s="31">
        <v>1992</v>
      </c>
      <c r="D22" s="31" t="s">
        <v>21</v>
      </c>
      <c r="E22" s="37" t="s">
        <v>22</v>
      </c>
      <c r="F22" s="31">
        <v>10</v>
      </c>
      <c r="G22" s="31">
        <v>2</v>
      </c>
      <c r="H22" s="51">
        <v>5131.2</v>
      </c>
      <c r="I22" s="51">
        <v>4318.5</v>
      </c>
      <c r="J22" s="51">
        <v>3624.24</v>
      </c>
      <c r="K22" s="31">
        <v>202</v>
      </c>
      <c r="L22" s="33" t="s">
        <v>23</v>
      </c>
      <c r="M22" s="34">
        <v>690155</v>
      </c>
      <c r="N22" s="31">
        <v>615784</v>
      </c>
      <c r="O22" s="31">
        <v>37870</v>
      </c>
      <c r="P22" s="31">
        <v>1993</v>
      </c>
      <c r="Q22" s="31">
        <v>34508</v>
      </c>
      <c r="R22" s="103">
        <f t="shared" si="0"/>
        <v>134.50167602120362</v>
      </c>
      <c r="S22" s="34">
        <v>806.13</v>
      </c>
      <c r="T22" s="35" t="s">
        <v>24</v>
      </c>
    </row>
    <row r="23" spans="1:20" ht="12.75" customHeight="1">
      <c r="A23" s="100">
        <v>10</v>
      </c>
      <c r="B23" s="38" t="s">
        <v>58</v>
      </c>
      <c r="C23" s="39">
        <v>1979</v>
      </c>
      <c r="D23" s="31" t="s">
        <v>21</v>
      </c>
      <c r="E23" s="40" t="s">
        <v>26</v>
      </c>
      <c r="F23" s="39">
        <v>5</v>
      </c>
      <c r="G23" s="39">
        <v>6</v>
      </c>
      <c r="H23" s="116">
        <v>5331</v>
      </c>
      <c r="I23" s="116">
        <v>4569.63</v>
      </c>
      <c r="J23" s="116">
        <v>2787.33</v>
      </c>
      <c r="K23" s="39">
        <v>264</v>
      </c>
      <c r="L23" s="33" t="s">
        <v>23</v>
      </c>
      <c r="M23" s="45">
        <v>1084627</v>
      </c>
      <c r="N23" s="31">
        <v>967748</v>
      </c>
      <c r="O23" s="31">
        <v>59516</v>
      </c>
      <c r="P23" s="31">
        <v>3132</v>
      </c>
      <c r="Q23" s="31">
        <v>54231</v>
      </c>
      <c r="R23" s="103">
        <f t="shared" si="0"/>
        <v>203.45657475145376</v>
      </c>
      <c r="S23" s="41">
        <v>806.13</v>
      </c>
      <c r="T23" s="35" t="s">
        <v>24</v>
      </c>
    </row>
    <row r="24" spans="1:20" ht="12.75" customHeight="1">
      <c r="A24" s="100">
        <v>11</v>
      </c>
      <c r="B24" s="30" t="s">
        <v>53</v>
      </c>
      <c r="C24" s="31">
        <v>1961</v>
      </c>
      <c r="D24" s="31" t="s">
        <v>21</v>
      </c>
      <c r="E24" s="32" t="s">
        <v>26</v>
      </c>
      <c r="F24" s="31">
        <v>5</v>
      </c>
      <c r="G24" s="31">
        <v>3</v>
      </c>
      <c r="H24" s="51">
        <v>3330</v>
      </c>
      <c r="I24" s="51">
        <v>2001.7</v>
      </c>
      <c r="J24" s="51">
        <v>1598.1</v>
      </c>
      <c r="K24" s="31">
        <v>100</v>
      </c>
      <c r="L24" s="33" t="s">
        <v>23</v>
      </c>
      <c r="M24" s="49">
        <v>967368</v>
      </c>
      <c r="N24" s="31">
        <v>863124</v>
      </c>
      <c r="O24" s="31">
        <v>53081</v>
      </c>
      <c r="P24" s="31">
        <v>2794</v>
      </c>
      <c r="Q24" s="31">
        <v>48369</v>
      </c>
      <c r="R24" s="103">
        <f t="shared" si="0"/>
        <v>290.5009009009009</v>
      </c>
      <c r="S24" s="34">
        <v>806.13</v>
      </c>
      <c r="T24" s="35" t="s">
        <v>24</v>
      </c>
    </row>
    <row r="25" spans="1:20" ht="12.75" customHeight="1">
      <c r="A25" s="100">
        <v>12</v>
      </c>
      <c r="B25" s="30" t="s">
        <v>54</v>
      </c>
      <c r="C25" s="31">
        <v>1961</v>
      </c>
      <c r="D25" s="31" t="s">
        <v>21</v>
      </c>
      <c r="E25" s="32" t="s">
        <v>26</v>
      </c>
      <c r="F25" s="31">
        <v>5</v>
      </c>
      <c r="G25" s="31">
        <v>3</v>
      </c>
      <c r="H25" s="51">
        <v>3350.7</v>
      </c>
      <c r="I25" s="51">
        <v>2488.5</v>
      </c>
      <c r="J25" s="51">
        <v>1808.2</v>
      </c>
      <c r="K25" s="31">
        <v>77</v>
      </c>
      <c r="L25" s="33" t="s">
        <v>23</v>
      </c>
      <c r="M25" s="49">
        <v>979439</v>
      </c>
      <c r="N25" s="31">
        <v>873895</v>
      </c>
      <c r="O25" s="31">
        <v>53744</v>
      </c>
      <c r="P25" s="31">
        <v>2829</v>
      </c>
      <c r="Q25" s="31">
        <v>48971</v>
      </c>
      <c r="R25" s="103">
        <f t="shared" si="0"/>
        <v>292.30877130151913</v>
      </c>
      <c r="S25" s="34">
        <v>806.13</v>
      </c>
      <c r="T25" s="35" t="s">
        <v>24</v>
      </c>
    </row>
    <row r="26" spans="1:20" ht="12.75" customHeight="1">
      <c r="A26" s="100">
        <v>13</v>
      </c>
      <c r="B26" s="30" t="s">
        <v>200</v>
      </c>
      <c r="C26" s="31">
        <v>1963</v>
      </c>
      <c r="D26" s="31" t="s">
        <v>21</v>
      </c>
      <c r="E26" s="32" t="s">
        <v>26</v>
      </c>
      <c r="F26" s="31">
        <v>5</v>
      </c>
      <c r="G26" s="31">
        <v>5</v>
      </c>
      <c r="H26" s="51">
        <v>5861.6</v>
      </c>
      <c r="I26" s="51">
        <v>4089.5</v>
      </c>
      <c r="J26" s="51">
        <v>2646.6</v>
      </c>
      <c r="K26" s="31">
        <v>145</v>
      </c>
      <c r="L26" s="33" t="s">
        <v>23</v>
      </c>
      <c r="M26" s="34">
        <v>1340754</v>
      </c>
      <c r="N26" s="31">
        <v>1196274</v>
      </c>
      <c r="O26" s="31">
        <v>73570</v>
      </c>
      <c r="P26" s="31">
        <v>3872</v>
      </c>
      <c r="Q26" s="31">
        <v>67038</v>
      </c>
      <c r="R26" s="103">
        <f t="shared" si="0"/>
        <v>228.7351576361403</v>
      </c>
      <c r="S26" s="34">
        <v>806.13</v>
      </c>
      <c r="T26" s="35" t="s">
        <v>24</v>
      </c>
    </row>
    <row r="27" spans="1:20" ht="12.75" customHeight="1">
      <c r="A27" s="100">
        <v>14</v>
      </c>
      <c r="B27" s="30" t="s">
        <v>55</v>
      </c>
      <c r="C27" s="31">
        <v>1960</v>
      </c>
      <c r="D27" s="31" t="s">
        <v>21</v>
      </c>
      <c r="E27" s="37" t="s">
        <v>26</v>
      </c>
      <c r="F27" s="31">
        <v>4</v>
      </c>
      <c r="G27" s="31">
        <v>3</v>
      </c>
      <c r="H27" s="51">
        <v>3110.5</v>
      </c>
      <c r="I27" s="51">
        <v>1918.8</v>
      </c>
      <c r="J27" s="51">
        <v>1313.4</v>
      </c>
      <c r="K27" s="31">
        <v>50</v>
      </c>
      <c r="L27" s="33" t="s">
        <v>23</v>
      </c>
      <c r="M27" s="49">
        <v>1075255</v>
      </c>
      <c r="N27" s="31">
        <v>959386</v>
      </c>
      <c r="O27" s="31">
        <v>59001</v>
      </c>
      <c r="P27" s="31">
        <v>3105</v>
      </c>
      <c r="Q27" s="31">
        <v>53763</v>
      </c>
      <c r="R27" s="103">
        <f t="shared" si="0"/>
        <v>345.6855810962868</v>
      </c>
      <c r="S27" s="34">
        <v>806.13</v>
      </c>
      <c r="T27" s="35" t="s">
        <v>24</v>
      </c>
    </row>
    <row r="28" spans="1:20" ht="12.75" customHeight="1">
      <c r="A28" s="100">
        <v>15</v>
      </c>
      <c r="B28" s="30" t="s">
        <v>201</v>
      </c>
      <c r="C28" s="31">
        <v>1955</v>
      </c>
      <c r="D28" s="31" t="s">
        <v>21</v>
      </c>
      <c r="E28" s="32" t="s">
        <v>26</v>
      </c>
      <c r="F28" s="31">
        <v>4</v>
      </c>
      <c r="G28" s="31">
        <v>3</v>
      </c>
      <c r="H28" s="51">
        <v>3675.7</v>
      </c>
      <c r="I28" s="51">
        <v>2369.1</v>
      </c>
      <c r="J28" s="51">
        <v>1974.4</v>
      </c>
      <c r="K28" s="31">
        <v>92</v>
      </c>
      <c r="L28" s="33" t="s">
        <v>23</v>
      </c>
      <c r="M28" s="34">
        <v>1543310</v>
      </c>
      <c r="N28" s="31">
        <v>1377003</v>
      </c>
      <c r="O28" s="31">
        <v>84685</v>
      </c>
      <c r="P28" s="31">
        <v>4457</v>
      </c>
      <c r="Q28" s="31">
        <v>77165</v>
      </c>
      <c r="R28" s="103">
        <f t="shared" si="0"/>
        <v>419.86832440079445</v>
      </c>
      <c r="S28" s="34">
        <v>806.13</v>
      </c>
      <c r="T28" s="35" t="s">
        <v>24</v>
      </c>
    </row>
    <row r="29" spans="1:20" ht="12.75" customHeight="1">
      <c r="A29" s="100">
        <v>16</v>
      </c>
      <c r="B29" s="30" t="s">
        <v>202</v>
      </c>
      <c r="C29" s="31">
        <v>1955</v>
      </c>
      <c r="D29" s="31" t="s">
        <v>21</v>
      </c>
      <c r="E29" s="32" t="s">
        <v>26</v>
      </c>
      <c r="F29" s="31">
        <v>4</v>
      </c>
      <c r="G29" s="31">
        <v>3</v>
      </c>
      <c r="H29" s="51">
        <v>3337.9</v>
      </c>
      <c r="I29" s="51">
        <v>2438.7</v>
      </c>
      <c r="J29" s="51">
        <v>1529.4</v>
      </c>
      <c r="K29" s="31">
        <v>70</v>
      </c>
      <c r="L29" s="33" t="s">
        <v>23</v>
      </c>
      <c r="M29" s="34">
        <v>1143408</v>
      </c>
      <c r="N29" s="31">
        <v>1020194</v>
      </c>
      <c r="O29" s="31">
        <v>62741</v>
      </c>
      <c r="P29" s="31">
        <v>3302</v>
      </c>
      <c r="Q29" s="31">
        <v>57171</v>
      </c>
      <c r="R29" s="103">
        <f t="shared" si="0"/>
        <v>342.55310224991763</v>
      </c>
      <c r="S29" s="34">
        <v>806.13</v>
      </c>
      <c r="T29" s="35" t="s">
        <v>24</v>
      </c>
    </row>
    <row r="30" spans="1:20" ht="12.75" customHeight="1">
      <c r="A30" s="100">
        <v>17</v>
      </c>
      <c r="B30" s="30" t="s">
        <v>56</v>
      </c>
      <c r="C30" s="31">
        <v>1977</v>
      </c>
      <c r="D30" s="31" t="s">
        <v>21</v>
      </c>
      <c r="E30" s="32" t="s">
        <v>26</v>
      </c>
      <c r="F30" s="31">
        <v>5</v>
      </c>
      <c r="G30" s="31">
        <v>8</v>
      </c>
      <c r="H30" s="51">
        <v>7146.8</v>
      </c>
      <c r="I30" s="51">
        <v>7048.2</v>
      </c>
      <c r="J30" s="51">
        <v>5424.7</v>
      </c>
      <c r="K30" s="31">
        <v>258</v>
      </c>
      <c r="L30" s="33" t="s">
        <v>23</v>
      </c>
      <c r="M30" s="34">
        <v>1244146</v>
      </c>
      <c r="N30" s="31">
        <v>1110077</v>
      </c>
      <c r="O30" s="31">
        <v>68269</v>
      </c>
      <c r="P30" s="31">
        <v>3593</v>
      </c>
      <c r="Q30" s="31">
        <v>62207</v>
      </c>
      <c r="R30" s="103">
        <f t="shared" si="0"/>
        <v>174.0843454413164</v>
      </c>
      <c r="S30" s="34">
        <v>473.18</v>
      </c>
      <c r="T30" s="35" t="s">
        <v>24</v>
      </c>
    </row>
    <row r="31" spans="1:20" ht="12.75" customHeight="1">
      <c r="A31" s="100">
        <v>18</v>
      </c>
      <c r="B31" s="30" t="s">
        <v>57</v>
      </c>
      <c r="C31" s="31">
        <v>1968</v>
      </c>
      <c r="D31" s="31" t="s">
        <v>21</v>
      </c>
      <c r="E31" s="32" t="s">
        <v>26</v>
      </c>
      <c r="F31" s="31">
        <v>5</v>
      </c>
      <c r="G31" s="31">
        <v>7</v>
      </c>
      <c r="H31" s="51">
        <v>5765.76</v>
      </c>
      <c r="I31" s="51">
        <v>5320.03</v>
      </c>
      <c r="J31" s="51">
        <v>3508.53</v>
      </c>
      <c r="K31" s="31">
        <v>242</v>
      </c>
      <c r="L31" s="33" t="s">
        <v>23</v>
      </c>
      <c r="M31" s="34">
        <v>1593972</v>
      </c>
      <c r="N31" s="31">
        <v>1422206</v>
      </c>
      <c r="O31" s="31">
        <v>87464</v>
      </c>
      <c r="P31" s="31">
        <v>4603</v>
      </c>
      <c r="Q31" s="31">
        <v>79699</v>
      </c>
      <c r="R31" s="103">
        <f t="shared" si="0"/>
        <v>276.4547952047952</v>
      </c>
      <c r="S31" s="34">
        <v>806.13</v>
      </c>
      <c r="T31" s="35" t="s">
        <v>24</v>
      </c>
    </row>
    <row r="32" spans="1:24" ht="12.75" customHeight="1">
      <c r="A32" s="100">
        <v>19</v>
      </c>
      <c r="B32" s="30" t="s">
        <v>25</v>
      </c>
      <c r="C32" s="31">
        <v>1961</v>
      </c>
      <c r="D32" s="31" t="s">
        <v>21</v>
      </c>
      <c r="E32" s="32" t="s">
        <v>26</v>
      </c>
      <c r="F32" s="31">
        <v>4</v>
      </c>
      <c r="G32" s="31">
        <v>2</v>
      </c>
      <c r="H32" s="51">
        <v>1398.6</v>
      </c>
      <c r="I32" s="51">
        <v>1284.6</v>
      </c>
      <c r="J32" s="51">
        <v>950</v>
      </c>
      <c r="K32" s="31">
        <v>65</v>
      </c>
      <c r="L32" s="33" t="s">
        <v>23</v>
      </c>
      <c r="M32" s="34">
        <v>376644</v>
      </c>
      <c r="N32" s="31">
        <v>336057</v>
      </c>
      <c r="O32" s="31">
        <v>20667</v>
      </c>
      <c r="P32" s="31">
        <v>1088</v>
      </c>
      <c r="Q32" s="31">
        <v>18832</v>
      </c>
      <c r="R32" s="103">
        <f t="shared" si="0"/>
        <v>269.3007293007293</v>
      </c>
      <c r="S32" s="34">
        <v>806.13</v>
      </c>
      <c r="T32" s="35" t="s">
        <v>24</v>
      </c>
      <c r="W32" s="74"/>
      <c r="X32" s="104"/>
    </row>
    <row r="33" spans="1:20" ht="12.75" customHeight="1">
      <c r="A33" s="100">
        <v>20</v>
      </c>
      <c r="B33" s="30" t="s">
        <v>38</v>
      </c>
      <c r="C33" s="31">
        <v>1965</v>
      </c>
      <c r="D33" s="31" t="s">
        <v>21</v>
      </c>
      <c r="E33" s="37" t="s">
        <v>26</v>
      </c>
      <c r="F33" s="31">
        <v>5</v>
      </c>
      <c r="G33" s="31">
        <v>2</v>
      </c>
      <c r="H33" s="51">
        <v>2174.6</v>
      </c>
      <c r="I33" s="51">
        <v>1614.6</v>
      </c>
      <c r="J33" s="51">
        <v>1252.9</v>
      </c>
      <c r="K33" s="31">
        <v>83</v>
      </c>
      <c r="L33" s="33" t="s">
        <v>23</v>
      </c>
      <c r="M33" s="49">
        <v>567922</v>
      </c>
      <c r="N33" s="31">
        <v>506723</v>
      </c>
      <c r="O33" s="31">
        <v>31163</v>
      </c>
      <c r="P33" s="31">
        <v>1640</v>
      </c>
      <c r="Q33" s="31">
        <v>28396</v>
      </c>
      <c r="R33" s="103">
        <f t="shared" si="0"/>
        <v>261.161592936632</v>
      </c>
      <c r="S33" s="34">
        <v>806.13</v>
      </c>
      <c r="T33" s="35" t="s">
        <v>24</v>
      </c>
    </row>
    <row r="34" spans="1:20" ht="12.75" customHeight="1">
      <c r="A34" s="100">
        <v>21</v>
      </c>
      <c r="B34" s="30" t="s">
        <v>203</v>
      </c>
      <c r="C34" s="31">
        <v>1964</v>
      </c>
      <c r="D34" s="31" t="s">
        <v>21</v>
      </c>
      <c r="E34" s="32" t="s">
        <v>26</v>
      </c>
      <c r="F34" s="31">
        <v>5</v>
      </c>
      <c r="G34" s="31">
        <v>4</v>
      </c>
      <c r="H34" s="51">
        <v>4534.8</v>
      </c>
      <c r="I34" s="51">
        <v>3345</v>
      </c>
      <c r="J34" s="51">
        <v>2091.5</v>
      </c>
      <c r="K34" s="31">
        <v>130</v>
      </c>
      <c r="L34" s="33" t="s">
        <v>23</v>
      </c>
      <c r="M34" s="34">
        <v>1252228</v>
      </c>
      <c r="N34" s="31">
        <v>1117288</v>
      </c>
      <c r="O34" s="31">
        <v>68712</v>
      </c>
      <c r="P34" s="31">
        <v>3616</v>
      </c>
      <c r="Q34" s="31">
        <v>62612</v>
      </c>
      <c r="R34" s="103">
        <f t="shared" si="0"/>
        <v>276.1374261268413</v>
      </c>
      <c r="S34" s="34">
        <v>806.13</v>
      </c>
      <c r="T34" s="35" t="s">
        <v>24</v>
      </c>
    </row>
    <row r="35" spans="1:20" ht="12.75" customHeight="1">
      <c r="A35" s="100">
        <v>22</v>
      </c>
      <c r="B35" s="30" t="s">
        <v>39</v>
      </c>
      <c r="C35" s="31">
        <v>1958</v>
      </c>
      <c r="D35" s="31" t="s">
        <v>21</v>
      </c>
      <c r="E35" s="37" t="s">
        <v>26</v>
      </c>
      <c r="F35" s="31">
        <v>4</v>
      </c>
      <c r="G35" s="31">
        <v>3</v>
      </c>
      <c r="H35" s="51">
        <v>3616.8</v>
      </c>
      <c r="I35" s="51">
        <v>2188.7</v>
      </c>
      <c r="J35" s="51">
        <v>1694.1</v>
      </c>
      <c r="K35" s="31">
        <v>72</v>
      </c>
      <c r="L35" s="33" t="s">
        <v>23</v>
      </c>
      <c r="M35" s="49">
        <v>1118542</v>
      </c>
      <c r="N35" s="31">
        <v>998008</v>
      </c>
      <c r="O35" s="31">
        <v>61377</v>
      </c>
      <c r="P35" s="31">
        <v>3230</v>
      </c>
      <c r="Q35" s="31">
        <v>55927</v>
      </c>
      <c r="R35" s="103">
        <f t="shared" si="0"/>
        <v>309.26288431762885</v>
      </c>
      <c r="S35" s="34">
        <v>806.13</v>
      </c>
      <c r="T35" s="35" t="s">
        <v>24</v>
      </c>
    </row>
    <row r="36" spans="1:20" ht="12.75" customHeight="1">
      <c r="A36" s="100">
        <v>23</v>
      </c>
      <c r="B36" s="30" t="s">
        <v>40</v>
      </c>
      <c r="C36" s="31">
        <v>1955</v>
      </c>
      <c r="D36" s="31" t="s">
        <v>21</v>
      </c>
      <c r="E36" s="37" t="s">
        <v>26</v>
      </c>
      <c r="F36" s="31">
        <v>3</v>
      </c>
      <c r="G36" s="31">
        <v>2</v>
      </c>
      <c r="H36" s="51">
        <v>1540.7</v>
      </c>
      <c r="I36" s="51">
        <v>786.7</v>
      </c>
      <c r="J36" s="51">
        <v>424.7</v>
      </c>
      <c r="K36" s="31">
        <v>49</v>
      </c>
      <c r="L36" s="33" t="s">
        <v>23</v>
      </c>
      <c r="M36" s="49">
        <v>626320</v>
      </c>
      <c r="N36" s="31">
        <v>558828</v>
      </c>
      <c r="O36" s="31">
        <v>34367</v>
      </c>
      <c r="P36" s="31">
        <v>1809</v>
      </c>
      <c r="Q36" s="31">
        <v>31316</v>
      </c>
      <c r="R36" s="103">
        <f t="shared" si="0"/>
        <v>406.5165184656325</v>
      </c>
      <c r="S36" s="34">
        <v>806.13</v>
      </c>
      <c r="T36" s="35" t="s">
        <v>24</v>
      </c>
    </row>
    <row r="37" spans="1:20" ht="12.75" customHeight="1">
      <c r="A37" s="100">
        <v>24</v>
      </c>
      <c r="B37" s="30" t="s">
        <v>204</v>
      </c>
      <c r="C37" s="31">
        <v>1959</v>
      </c>
      <c r="D37" s="31" t="s">
        <v>21</v>
      </c>
      <c r="E37" s="32" t="s">
        <v>26</v>
      </c>
      <c r="F37" s="31">
        <v>3</v>
      </c>
      <c r="G37" s="31">
        <v>3</v>
      </c>
      <c r="H37" s="51">
        <v>3538.9</v>
      </c>
      <c r="I37" s="51">
        <v>2207</v>
      </c>
      <c r="J37" s="51">
        <v>1984.2</v>
      </c>
      <c r="K37" s="31">
        <v>86</v>
      </c>
      <c r="L37" s="33" t="s">
        <v>23</v>
      </c>
      <c r="M37" s="34">
        <v>1110086</v>
      </c>
      <c r="N37" s="31">
        <v>990463</v>
      </c>
      <c r="O37" s="31">
        <v>60913</v>
      </c>
      <c r="P37" s="31">
        <v>3206</v>
      </c>
      <c r="Q37" s="31">
        <v>55504</v>
      </c>
      <c r="R37" s="103">
        <f t="shared" si="0"/>
        <v>313.68108734352484</v>
      </c>
      <c r="S37" s="34">
        <v>806.13</v>
      </c>
      <c r="T37" s="35" t="s">
        <v>24</v>
      </c>
    </row>
    <row r="38" spans="1:20" ht="12.75" customHeight="1">
      <c r="A38" s="100">
        <v>25</v>
      </c>
      <c r="B38" s="30" t="s">
        <v>41</v>
      </c>
      <c r="C38" s="31">
        <v>1960</v>
      </c>
      <c r="D38" s="31" t="s">
        <v>21</v>
      </c>
      <c r="E38" s="37" t="s">
        <v>26</v>
      </c>
      <c r="F38" s="31">
        <v>4</v>
      </c>
      <c r="G38" s="31">
        <v>4</v>
      </c>
      <c r="H38" s="51">
        <v>3956.7</v>
      </c>
      <c r="I38" s="51">
        <v>2770.7</v>
      </c>
      <c r="J38" s="51">
        <v>2221.5</v>
      </c>
      <c r="K38" s="31">
        <v>141</v>
      </c>
      <c r="L38" s="33" t="s">
        <v>23</v>
      </c>
      <c r="M38" s="49">
        <v>987247</v>
      </c>
      <c r="N38" s="31">
        <v>880861</v>
      </c>
      <c r="O38" s="31">
        <v>54172</v>
      </c>
      <c r="P38" s="31">
        <v>2851</v>
      </c>
      <c r="Q38" s="31">
        <v>49363</v>
      </c>
      <c r="R38" s="103">
        <f t="shared" si="0"/>
        <v>249.51272525084036</v>
      </c>
      <c r="S38" s="34">
        <v>806.13</v>
      </c>
      <c r="T38" s="35" t="s">
        <v>24</v>
      </c>
    </row>
    <row r="39" spans="1:20" ht="12.75" customHeight="1">
      <c r="A39" s="100">
        <v>26</v>
      </c>
      <c r="B39" s="38" t="s">
        <v>42</v>
      </c>
      <c r="C39" s="39">
        <v>1953</v>
      </c>
      <c r="D39" s="31" t="s">
        <v>21</v>
      </c>
      <c r="E39" s="44" t="s">
        <v>26</v>
      </c>
      <c r="F39" s="39">
        <v>3</v>
      </c>
      <c r="G39" s="39">
        <v>1</v>
      </c>
      <c r="H39" s="116">
        <v>1977.1</v>
      </c>
      <c r="I39" s="116">
        <v>1372.7</v>
      </c>
      <c r="J39" s="116">
        <v>1001</v>
      </c>
      <c r="K39" s="39">
        <v>46</v>
      </c>
      <c r="L39" s="33" t="s">
        <v>23</v>
      </c>
      <c r="M39" s="41">
        <v>1106398</v>
      </c>
      <c r="N39" s="31">
        <v>987173</v>
      </c>
      <c r="O39" s="31">
        <v>60710</v>
      </c>
      <c r="P39" s="31">
        <v>3195</v>
      </c>
      <c r="Q39" s="31">
        <v>55320</v>
      </c>
      <c r="R39" s="103">
        <f t="shared" si="0"/>
        <v>559.606494360427</v>
      </c>
      <c r="S39" s="34">
        <v>806.13</v>
      </c>
      <c r="T39" s="35" t="s">
        <v>24</v>
      </c>
    </row>
    <row r="40" spans="1:20" ht="12.75" customHeight="1">
      <c r="A40" s="100">
        <v>27</v>
      </c>
      <c r="B40" s="30" t="s">
        <v>20</v>
      </c>
      <c r="C40" s="31">
        <v>1980</v>
      </c>
      <c r="D40" s="31" t="s">
        <v>21</v>
      </c>
      <c r="E40" s="37" t="s">
        <v>22</v>
      </c>
      <c r="F40" s="31">
        <v>9</v>
      </c>
      <c r="G40" s="31">
        <v>2</v>
      </c>
      <c r="H40" s="51">
        <v>4434.75</v>
      </c>
      <c r="I40" s="51">
        <v>3846.55</v>
      </c>
      <c r="J40" s="51">
        <v>2626.55</v>
      </c>
      <c r="K40" s="31">
        <v>202</v>
      </c>
      <c r="L40" s="33" t="s">
        <v>23</v>
      </c>
      <c r="M40" s="34">
        <v>1242040</v>
      </c>
      <c r="N40" s="31">
        <v>1108198</v>
      </c>
      <c r="O40" s="31">
        <v>68153</v>
      </c>
      <c r="P40" s="31">
        <v>3587</v>
      </c>
      <c r="Q40" s="31">
        <v>62102</v>
      </c>
      <c r="R40" s="103">
        <f t="shared" si="0"/>
        <v>280.0699024747731</v>
      </c>
      <c r="S40" s="34">
        <v>806.13</v>
      </c>
      <c r="T40" s="35" t="s">
        <v>24</v>
      </c>
    </row>
    <row r="41" spans="1:20" ht="12.75" customHeight="1">
      <c r="A41" s="100">
        <v>28</v>
      </c>
      <c r="B41" s="30" t="s">
        <v>36</v>
      </c>
      <c r="C41" s="31">
        <v>1976</v>
      </c>
      <c r="D41" s="31" t="s">
        <v>21</v>
      </c>
      <c r="E41" s="32" t="s">
        <v>22</v>
      </c>
      <c r="F41" s="31">
        <v>5</v>
      </c>
      <c r="G41" s="31">
        <v>6</v>
      </c>
      <c r="H41" s="51">
        <v>4285.99</v>
      </c>
      <c r="I41" s="51">
        <v>3871.5</v>
      </c>
      <c r="J41" s="51">
        <v>2798.5</v>
      </c>
      <c r="K41" s="31">
        <v>212</v>
      </c>
      <c r="L41" s="33" t="s">
        <v>23</v>
      </c>
      <c r="M41" s="34">
        <v>1083680</v>
      </c>
      <c r="N41" s="31">
        <v>966903</v>
      </c>
      <c r="O41" s="31">
        <v>59464</v>
      </c>
      <c r="P41" s="31">
        <v>3130</v>
      </c>
      <c r="Q41" s="31">
        <v>54183</v>
      </c>
      <c r="R41" s="103">
        <f t="shared" si="0"/>
        <v>252.8424004722363</v>
      </c>
      <c r="S41" s="34">
        <v>806.13</v>
      </c>
      <c r="T41" s="35" t="s">
        <v>24</v>
      </c>
    </row>
    <row r="42" spans="1:20" ht="12.75" customHeight="1">
      <c r="A42" s="100">
        <v>29</v>
      </c>
      <c r="B42" s="46" t="s">
        <v>35</v>
      </c>
      <c r="C42" s="47">
        <v>1974</v>
      </c>
      <c r="D42" s="31" t="s">
        <v>21</v>
      </c>
      <c r="E42" s="48" t="s">
        <v>26</v>
      </c>
      <c r="F42" s="47">
        <v>5</v>
      </c>
      <c r="G42" s="47">
        <v>4</v>
      </c>
      <c r="H42" s="117">
        <v>2887.9</v>
      </c>
      <c r="I42" s="117">
        <v>1856.6</v>
      </c>
      <c r="J42" s="117">
        <v>1856.6</v>
      </c>
      <c r="K42" s="47">
        <v>129</v>
      </c>
      <c r="L42" s="33" t="s">
        <v>23</v>
      </c>
      <c r="M42" s="49">
        <v>507694</v>
      </c>
      <c r="N42" s="31">
        <v>452985</v>
      </c>
      <c r="O42" s="31">
        <v>27858</v>
      </c>
      <c r="P42" s="31">
        <v>1466</v>
      </c>
      <c r="Q42" s="31">
        <v>25385</v>
      </c>
      <c r="R42" s="103">
        <f t="shared" si="0"/>
        <v>175.80040860140585</v>
      </c>
      <c r="S42" s="49">
        <v>231.62</v>
      </c>
      <c r="T42" s="35" t="s">
        <v>24</v>
      </c>
    </row>
    <row r="43" spans="1:20" ht="12.75" customHeight="1">
      <c r="A43" s="100">
        <v>30</v>
      </c>
      <c r="B43" s="36" t="s">
        <v>244</v>
      </c>
      <c r="C43" s="31">
        <v>1960</v>
      </c>
      <c r="D43" s="31" t="s">
        <v>21</v>
      </c>
      <c r="E43" s="32" t="s">
        <v>26</v>
      </c>
      <c r="F43" s="31">
        <v>5</v>
      </c>
      <c r="G43" s="31">
        <v>2</v>
      </c>
      <c r="H43" s="51">
        <v>2055.2</v>
      </c>
      <c r="I43" s="51">
        <v>1605.8</v>
      </c>
      <c r="J43" s="51">
        <v>1269.2</v>
      </c>
      <c r="K43" s="31">
        <v>68</v>
      </c>
      <c r="L43" s="33" t="s">
        <v>23</v>
      </c>
      <c r="M43" s="34">
        <v>535177</v>
      </c>
      <c r="N43" s="31">
        <v>477506</v>
      </c>
      <c r="O43" s="31">
        <v>29366</v>
      </c>
      <c r="P43" s="31">
        <v>1546</v>
      </c>
      <c r="Q43" s="31">
        <v>26759</v>
      </c>
      <c r="R43" s="103">
        <f t="shared" si="0"/>
        <v>260.4014207862982</v>
      </c>
      <c r="S43" s="34">
        <v>806.13</v>
      </c>
      <c r="T43" s="35" t="s">
        <v>24</v>
      </c>
    </row>
    <row r="44" spans="1:20" ht="12.75" customHeight="1">
      <c r="A44" s="100">
        <v>31</v>
      </c>
      <c r="B44" s="30" t="s">
        <v>205</v>
      </c>
      <c r="C44" s="31">
        <v>1974</v>
      </c>
      <c r="D44" s="31" t="s">
        <v>21</v>
      </c>
      <c r="E44" s="32" t="s">
        <v>22</v>
      </c>
      <c r="F44" s="31">
        <v>9</v>
      </c>
      <c r="G44" s="31">
        <v>2</v>
      </c>
      <c r="H44" s="51">
        <v>5780.3</v>
      </c>
      <c r="I44" s="51">
        <v>5659.75</v>
      </c>
      <c r="J44" s="51">
        <v>4316.55</v>
      </c>
      <c r="K44" s="31">
        <v>202</v>
      </c>
      <c r="L44" s="33" t="s">
        <v>23</v>
      </c>
      <c r="M44" s="34">
        <v>2500000</v>
      </c>
      <c r="N44" s="31">
        <v>2230600</v>
      </c>
      <c r="O44" s="31">
        <v>137180</v>
      </c>
      <c r="P44" s="31">
        <v>7220</v>
      </c>
      <c r="Q44" s="31">
        <v>125000</v>
      </c>
      <c r="R44" s="103">
        <f t="shared" si="0"/>
        <v>432.5035032783765</v>
      </c>
      <c r="S44" s="34">
        <v>886.33</v>
      </c>
      <c r="T44" s="35" t="s">
        <v>24</v>
      </c>
    </row>
    <row r="45" spans="1:20" ht="12.75" customHeight="1">
      <c r="A45" s="100">
        <v>32</v>
      </c>
      <c r="B45" s="38" t="s">
        <v>30</v>
      </c>
      <c r="C45" s="31">
        <v>1973</v>
      </c>
      <c r="D45" s="31" t="s">
        <v>21</v>
      </c>
      <c r="E45" s="36" t="s">
        <v>26</v>
      </c>
      <c r="F45" s="31">
        <v>5</v>
      </c>
      <c r="G45" s="31">
        <v>4</v>
      </c>
      <c r="H45" s="51">
        <v>4051.6</v>
      </c>
      <c r="I45" s="51">
        <v>3709.01</v>
      </c>
      <c r="J45" s="51">
        <v>3060.34</v>
      </c>
      <c r="K45" s="31">
        <v>157</v>
      </c>
      <c r="L45" s="33" t="s">
        <v>23</v>
      </c>
      <c r="M45" s="34">
        <f>1685408+833056</f>
        <v>2518464</v>
      </c>
      <c r="N45" s="31">
        <v>2247074</v>
      </c>
      <c r="O45" s="31">
        <v>138193</v>
      </c>
      <c r="P45" s="31">
        <v>7273</v>
      </c>
      <c r="Q45" s="31">
        <v>125924</v>
      </c>
      <c r="R45" s="103">
        <f t="shared" si="0"/>
        <v>621.5973936222726</v>
      </c>
      <c r="S45" s="34">
        <v>1605.34</v>
      </c>
      <c r="T45" s="35" t="s">
        <v>24</v>
      </c>
    </row>
    <row r="46" spans="1:20" ht="12.75" customHeight="1">
      <c r="A46" s="100">
        <v>33</v>
      </c>
      <c r="B46" s="38" t="s">
        <v>245</v>
      </c>
      <c r="C46" s="39">
        <v>1968</v>
      </c>
      <c r="D46" s="31" t="s">
        <v>21</v>
      </c>
      <c r="E46" s="44" t="s">
        <v>26</v>
      </c>
      <c r="F46" s="39">
        <v>5</v>
      </c>
      <c r="G46" s="39">
        <v>1</v>
      </c>
      <c r="H46" s="116">
        <v>4317.9</v>
      </c>
      <c r="I46" s="116">
        <v>4131.12</v>
      </c>
      <c r="J46" s="116">
        <v>980.72</v>
      </c>
      <c r="K46" s="39">
        <v>204</v>
      </c>
      <c r="L46" s="33" t="s">
        <v>23</v>
      </c>
      <c r="M46" s="41">
        <v>845553</v>
      </c>
      <c r="N46" s="31">
        <v>754436</v>
      </c>
      <c r="O46" s="31">
        <v>46397</v>
      </c>
      <c r="P46" s="31">
        <v>2442</v>
      </c>
      <c r="Q46" s="31">
        <v>42278</v>
      </c>
      <c r="R46" s="103">
        <f t="shared" si="0"/>
        <v>195.8250538456194</v>
      </c>
      <c r="S46" s="34">
        <v>806.13</v>
      </c>
      <c r="T46" s="35" t="s">
        <v>24</v>
      </c>
    </row>
    <row r="47" spans="1:20" ht="12.75" customHeight="1">
      <c r="A47" s="100">
        <v>34</v>
      </c>
      <c r="B47" s="38" t="s">
        <v>31</v>
      </c>
      <c r="C47" s="39">
        <v>1986</v>
      </c>
      <c r="D47" s="31" t="s">
        <v>21</v>
      </c>
      <c r="E47" s="40" t="s">
        <v>26</v>
      </c>
      <c r="F47" s="39">
        <v>9</v>
      </c>
      <c r="G47" s="39">
        <v>8</v>
      </c>
      <c r="H47" s="116">
        <v>22510</v>
      </c>
      <c r="I47" s="116">
        <v>15676.4</v>
      </c>
      <c r="J47" s="116">
        <v>11365</v>
      </c>
      <c r="K47" s="39">
        <v>747</v>
      </c>
      <c r="L47" s="33" t="s">
        <v>23</v>
      </c>
      <c r="M47" s="45">
        <v>1826044</v>
      </c>
      <c r="N47" s="31">
        <v>1629269</v>
      </c>
      <c r="O47" s="31">
        <v>100199</v>
      </c>
      <c r="P47" s="31">
        <v>5274</v>
      </c>
      <c r="Q47" s="31">
        <v>91302</v>
      </c>
      <c r="R47" s="103">
        <f t="shared" si="0"/>
        <v>81.12145713016437</v>
      </c>
      <c r="S47" s="41">
        <v>806.13</v>
      </c>
      <c r="T47" s="35" t="s">
        <v>24</v>
      </c>
    </row>
    <row r="48" spans="1:20" ht="12.75" customHeight="1">
      <c r="A48" s="100">
        <v>35</v>
      </c>
      <c r="B48" s="38" t="s">
        <v>34</v>
      </c>
      <c r="C48" s="39">
        <v>1972</v>
      </c>
      <c r="D48" s="31" t="s">
        <v>21</v>
      </c>
      <c r="E48" s="40" t="s">
        <v>26</v>
      </c>
      <c r="F48" s="39">
        <v>5</v>
      </c>
      <c r="G48" s="39">
        <v>8</v>
      </c>
      <c r="H48" s="116">
        <v>7969</v>
      </c>
      <c r="I48" s="116">
        <v>5889.9</v>
      </c>
      <c r="J48" s="116">
        <v>3813</v>
      </c>
      <c r="K48" s="39">
        <v>313</v>
      </c>
      <c r="L48" s="33" t="s">
        <v>23</v>
      </c>
      <c r="M48" s="45">
        <v>1167542</v>
      </c>
      <c r="N48" s="31">
        <v>1041728</v>
      </c>
      <c r="O48" s="31">
        <v>64065</v>
      </c>
      <c r="P48" s="31">
        <v>3372</v>
      </c>
      <c r="Q48" s="31">
        <v>58377</v>
      </c>
      <c r="R48" s="103">
        <f t="shared" si="0"/>
        <v>146.51047810264777</v>
      </c>
      <c r="S48" s="41">
        <v>806.13</v>
      </c>
      <c r="T48" s="35" t="s">
        <v>24</v>
      </c>
    </row>
    <row r="49" spans="1:20" ht="12.75" customHeight="1">
      <c r="A49" s="100">
        <v>36</v>
      </c>
      <c r="B49" s="30" t="s">
        <v>27</v>
      </c>
      <c r="C49" s="31">
        <v>1981</v>
      </c>
      <c r="D49" s="31" t="s">
        <v>21</v>
      </c>
      <c r="E49" s="32" t="s">
        <v>26</v>
      </c>
      <c r="F49" s="31">
        <v>2</v>
      </c>
      <c r="G49" s="31">
        <v>3</v>
      </c>
      <c r="H49" s="51">
        <v>937.3</v>
      </c>
      <c r="I49" s="51">
        <v>865.9</v>
      </c>
      <c r="J49" s="51">
        <v>526.8</v>
      </c>
      <c r="K49" s="31">
        <v>50</v>
      </c>
      <c r="L49" s="33" t="s">
        <v>23</v>
      </c>
      <c r="M49" s="34">
        <v>1094418</v>
      </c>
      <c r="N49" s="31">
        <v>976483</v>
      </c>
      <c r="O49" s="31">
        <v>60053</v>
      </c>
      <c r="P49" s="31">
        <v>3161</v>
      </c>
      <c r="Q49" s="31">
        <v>54721</v>
      </c>
      <c r="R49" s="103">
        <f t="shared" si="0"/>
        <v>1167.628294036061</v>
      </c>
      <c r="S49" s="34">
        <v>1196.86</v>
      </c>
      <c r="T49" s="35" t="s">
        <v>24</v>
      </c>
    </row>
    <row r="50" spans="1:20" ht="12.75" customHeight="1">
      <c r="A50" s="100">
        <v>37</v>
      </c>
      <c r="B50" s="30" t="s">
        <v>51</v>
      </c>
      <c r="C50" s="31">
        <v>1967</v>
      </c>
      <c r="D50" s="31" t="s">
        <v>21</v>
      </c>
      <c r="E50" s="37" t="s">
        <v>26</v>
      </c>
      <c r="F50" s="31">
        <v>5</v>
      </c>
      <c r="G50" s="31">
        <v>6</v>
      </c>
      <c r="H50" s="51">
        <v>5108.8</v>
      </c>
      <c r="I50" s="51">
        <v>4752.8</v>
      </c>
      <c r="J50" s="51">
        <v>3444.1</v>
      </c>
      <c r="K50" s="31">
        <v>263</v>
      </c>
      <c r="L50" s="33" t="s">
        <v>23</v>
      </c>
      <c r="M50" s="34">
        <v>1073473</v>
      </c>
      <c r="N50" s="31">
        <v>957796</v>
      </c>
      <c r="O50" s="31">
        <v>58904</v>
      </c>
      <c r="P50" s="31">
        <v>3100</v>
      </c>
      <c r="Q50" s="31">
        <v>53673</v>
      </c>
      <c r="R50" s="103">
        <f t="shared" si="0"/>
        <v>210.1223379267147</v>
      </c>
      <c r="S50" s="34">
        <v>806.13</v>
      </c>
      <c r="T50" s="35" t="s">
        <v>24</v>
      </c>
    </row>
    <row r="51" spans="1:20" ht="12.75" customHeight="1">
      <c r="A51" s="100">
        <v>38</v>
      </c>
      <c r="B51" s="38" t="s">
        <v>29</v>
      </c>
      <c r="C51" s="39">
        <v>1967</v>
      </c>
      <c r="D51" s="31" t="s">
        <v>21</v>
      </c>
      <c r="E51" s="40" t="s">
        <v>26</v>
      </c>
      <c r="F51" s="39">
        <v>5</v>
      </c>
      <c r="G51" s="39">
        <v>4</v>
      </c>
      <c r="H51" s="116">
        <v>3804</v>
      </c>
      <c r="I51" s="116">
        <v>3345.5</v>
      </c>
      <c r="J51" s="116">
        <v>3107.86</v>
      </c>
      <c r="K51" s="39">
        <v>166</v>
      </c>
      <c r="L51" s="33" t="s">
        <v>23</v>
      </c>
      <c r="M51" s="45">
        <f>1334010+469021</f>
        <v>1803031</v>
      </c>
      <c r="N51" s="31">
        <v>1608736</v>
      </c>
      <c r="O51" s="31">
        <v>98936</v>
      </c>
      <c r="P51" s="31">
        <v>5207</v>
      </c>
      <c r="Q51" s="31">
        <v>90152</v>
      </c>
      <c r="R51" s="103">
        <f t="shared" si="0"/>
        <v>473.982912723449</v>
      </c>
      <c r="S51" s="41">
        <v>1058.51</v>
      </c>
      <c r="T51" s="35" t="s">
        <v>24</v>
      </c>
    </row>
    <row r="52" spans="1:20" ht="12.75" customHeight="1">
      <c r="A52" s="100">
        <v>39</v>
      </c>
      <c r="B52" s="42" t="s">
        <v>32</v>
      </c>
      <c r="C52" s="43">
        <v>1941</v>
      </c>
      <c r="D52" s="31" t="s">
        <v>21</v>
      </c>
      <c r="E52" s="44" t="s">
        <v>26</v>
      </c>
      <c r="F52" s="43">
        <v>2</v>
      </c>
      <c r="G52" s="43">
        <v>2</v>
      </c>
      <c r="H52" s="118">
        <v>927.8</v>
      </c>
      <c r="I52" s="118">
        <v>493.4</v>
      </c>
      <c r="J52" s="118">
        <v>365.2</v>
      </c>
      <c r="K52" s="43">
        <v>36</v>
      </c>
      <c r="L52" s="33" t="s">
        <v>23</v>
      </c>
      <c r="M52" s="45">
        <v>735000</v>
      </c>
      <c r="N52" s="31">
        <v>655796</v>
      </c>
      <c r="O52" s="31">
        <v>40331</v>
      </c>
      <c r="P52" s="31">
        <v>2123</v>
      </c>
      <c r="Q52" s="31">
        <v>36750</v>
      </c>
      <c r="R52" s="103">
        <f t="shared" si="0"/>
        <v>792.1965940935547</v>
      </c>
      <c r="S52" s="45">
        <v>806.13</v>
      </c>
      <c r="T52" s="35" t="s">
        <v>24</v>
      </c>
    </row>
    <row r="53" spans="1:20" ht="12.75" customHeight="1">
      <c r="A53" s="100">
        <v>40</v>
      </c>
      <c r="B53" s="30" t="s">
        <v>33</v>
      </c>
      <c r="C53" s="31">
        <v>1971</v>
      </c>
      <c r="D53" s="31" t="s">
        <v>21</v>
      </c>
      <c r="E53" s="32" t="s">
        <v>22</v>
      </c>
      <c r="F53" s="31">
        <v>5</v>
      </c>
      <c r="G53" s="31">
        <v>6</v>
      </c>
      <c r="H53" s="51">
        <v>4391.2</v>
      </c>
      <c r="I53" s="51">
        <v>3976.7</v>
      </c>
      <c r="J53" s="51">
        <v>3976.7</v>
      </c>
      <c r="K53" s="31">
        <v>173</v>
      </c>
      <c r="L53" s="33" t="s">
        <v>23</v>
      </c>
      <c r="M53" s="34">
        <v>1017000</v>
      </c>
      <c r="N53" s="31">
        <v>907408</v>
      </c>
      <c r="O53" s="31">
        <v>55805</v>
      </c>
      <c r="P53" s="31">
        <v>2937</v>
      </c>
      <c r="Q53" s="31">
        <v>50850</v>
      </c>
      <c r="R53" s="103">
        <f t="shared" si="0"/>
        <v>231.59956276188743</v>
      </c>
      <c r="S53" s="34">
        <v>231.62</v>
      </c>
      <c r="T53" s="35" t="s">
        <v>24</v>
      </c>
    </row>
    <row r="54" spans="1:20" ht="12.75" customHeight="1">
      <c r="A54" s="100">
        <v>41</v>
      </c>
      <c r="B54" s="38" t="s">
        <v>206</v>
      </c>
      <c r="C54" s="39">
        <v>1961</v>
      </c>
      <c r="D54" s="31" t="s">
        <v>21</v>
      </c>
      <c r="E54" s="44" t="s">
        <v>26</v>
      </c>
      <c r="F54" s="39">
        <v>5</v>
      </c>
      <c r="G54" s="39">
        <v>4</v>
      </c>
      <c r="H54" s="116">
        <v>3338.2</v>
      </c>
      <c r="I54" s="116">
        <v>3056.3</v>
      </c>
      <c r="J54" s="116">
        <v>2162.2</v>
      </c>
      <c r="K54" s="39">
        <v>152</v>
      </c>
      <c r="L54" s="33" t="s">
        <v>23</v>
      </c>
      <c r="M54" s="41">
        <v>2288637</v>
      </c>
      <c r="N54" s="39">
        <v>2042013</v>
      </c>
      <c r="O54" s="39">
        <v>125582</v>
      </c>
      <c r="P54" s="39">
        <v>6610</v>
      </c>
      <c r="Q54" s="39">
        <v>114432</v>
      </c>
      <c r="R54" s="103">
        <f t="shared" si="0"/>
        <v>685.5901383979391</v>
      </c>
      <c r="S54" s="138">
        <v>937.56</v>
      </c>
      <c r="T54" s="35" t="s">
        <v>24</v>
      </c>
    </row>
    <row r="55" spans="1:20" ht="12.75" customHeight="1">
      <c r="A55" s="100">
        <v>42</v>
      </c>
      <c r="B55" s="30" t="s">
        <v>246</v>
      </c>
      <c r="C55" s="31">
        <v>1962</v>
      </c>
      <c r="D55" s="31" t="s">
        <v>21</v>
      </c>
      <c r="E55" s="32" t="s">
        <v>26</v>
      </c>
      <c r="F55" s="31">
        <v>5</v>
      </c>
      <c r="G55" s="31">
        <v>4</v>
      </c>
      <c r="H55" s="51">
        <v>4159.4</v>
      </c>
      <c r="I55" s="51">
        <v>3232.7</v>
      </c>
      <c r="J55" s="51">
        <v>2584.2</v>
      </c>
      <c r="K55" s="31">
        <v>141</v>
      </c>
      <c r="L55" s="33" t="s">
        <v>23</v>
      </c>
      <c r="M55" s="34">
        <v>735160</v>
      </c>
      <c r="N55" s="31">
        <v>655939</v>
      </c>
      <c r="O55" s="31">
        <v>40340</v>
      </c>
      <c r="P55" s="31">
        <v>2123</v>
      </c>
      <c r="Q55" s="31">
        <v>36758</v>
      </c>
      <c r="R55" s="103">
        <f t="shared" si="0"/>
        <v>176.74664615088716</v>
      </c>
      <c r="S55" s="34">
        <v>806.13</v>
      </c>
      <c r="T55" s="35" t="s">
        <v>24</v>
      </c>
    </row>
    <row r="56" spans="1:20" ht="12.75" customHeight="1">
      <c r="A56" s="100">
        <v>43</v>
      </c>
      <c r="B56" s="36" t="s">
        <v>28</v>
      </c>
      <c r="C56" s="31">
        <v>1976</v>
      </c>
      <c r="D56" s="31" t="s">
        <v>21</v>
      </c>
      <c r="E56" s="37" t="s">
        <v>22</v>
      </c>
      <c r="F56" s="31">
        <v>5</v>
      </c>
      <c r="G56" s="31">
        <v>6</v>
      </c>
      <c r="H56" s="51">
        <v>5144.4</v>
      </c>
      <c r="I56" s="51">
        <v>3974.4</v>
      </c>
      <c r="J56" s="51">
        <v>2928.28</v>
      </c>
      <c r="K56" s="31">
        <v>208</v>
      </c>
      <c r="L56" s="33" t="s">
        <v>23</v>
      </c>
      <c r="M56" s="34">
        <v>1228854</v>
      </c>
      <c r="N56" s="31">
        <v>1096433</v>
      </c>
      <c r="O56" s="31">
        <v>67430</v>
      </c>
      <c r="P56" s="31">
        <v>3549</v>
      </c>
      <c r="Q56" s="31">
        <v>61442</v>
      </c>
      <c r="R56" s="103">
        <f t="shared" si="0"/>
        <v>238.8721716818288</v>
      </c>
      <c r="S56" s="34">
        <v>806.13</v>
      </c>
      <c r="T56" s="35" t="s">
        <v>24</v>
      </c>
    </row>
    <row r="57" spans="1:20" ht="12.75" customHeight="1">
      <c r="A57" s="100">
        <v>44</v>
      </c>
      <c r="B57" s="30" t="s">
        <v>65</v>
      </c>
      <c r="C57" s="31">
        <v>1965</v>
      </c>
      <c r="D57" s="31" t="s">
        <v>21</v>
      </c>
      <c r="E57" s="32" t="s">
        <v>22</v>
      </c>
      <c r="F57" s="31">
        <v>5</v>
      </c>
      <c r="G57" s="31">
        <v>4</v>
      </c>
      <c r="H57" s="51">
        <v>4551</v>
      </c>
      <c r="I57" s="51">
        <v>3553.78</v>
      </c>
      <c r="J57" s="51">
        <v>2994.98</v>
      </c>
      <c r="K57" s="31">
        <v>180</v>
      </c>
      <c r="L57" s="33" t="s">
        <v>23</v>
      </c>
      <c r="M57" s="34">
        <v>990074</v>
      </c>
      <c r="N57" s="31">
        <v>883384</v>
      </c>
      <c r="O57" s="31">
        <v>54327</v>
      </c>
      <c r="P57" s="31">
        <v>2859</v>
      </c>
      <c r="Q57" s="31">
        <v>49504</v>
      </c>
      <c r="R57" s="103">
        <f t="shared" si="0"/>
        <v>217.55086794111185</v>
      </c>
      <c r="S57" s="34">
        <v>806.13</v>
      </c>
      <c r="T57" s="35" t="s">
        <v>24</v>
      </c>
    </row>
    <row r="58" spans="1:20" ht="12.75" customHeight="1">
      <c r="A58" s="100">
        <v>45</v>
      </c>
      <c r="B58" s="38" t="s">
        <v>66</v>
      </c>
      <c r="C58" s="39">
        <v>1912</v>
      </c>
      <c r="D58" s="31" t="s">
        <v>21</v>
      </c>
      <c r="E58" s="40" t="s">
        <v>26</v>
      </c>
      <c r="F58" s="39">
        <v>3</v>
      </c>
      <c r="G58" s="39">
        <v>3</v>
      </c>
      <c r="H58" s="116">
        <v>920.7</v>
      </c>
      <c r="I58" s="116">
        <v>885.2</v>
      </c>
      <c r="J58" s="116">
        <v>691.8</v>
      </c>
      <c r="K58" s="39">
        <v>35</v>
      </c>
      <c r="L58" s="33" t="s">
        <v>23</v>
      </c>
      <c r="M58" s="41">
        <v>507981</v>
      </c>
      <c r="N58" s="31">
        <v>453241</v>
      </c>
      <c r="O58" s="31">
        <v>27874</v>
      </c>
      <c r="P58" s="31">
        <v>1467</v>
      </c>
      <c r="Q58" s="31">
        <v>25399</v>
      </c>
      <c r="R58" s="103">
        <f t="shared" si="0"/>
        <v>551.7334636689475</v>
      </c>
      <c r="S58" s="34">
        <v>806.13</v>
      </c>
      <c r="T58" s="35" t="s">
        <v>24</v>
      </c>
    </row>
    <row r="59" spans="1:20" ht="12.75" customHeight="1">
      <c r="A59" s="100">
        <v>46</v>
      </c>
      <c r="B59" s="38" t="s">
        <v>67</v>
      </c>
      <c r="C59" s="39">
        <v>1931</v>
      </c>
      <c r="D59" s="31" t="s">
        <v>21</v>
      </c>
      <c r="E59" s="40" t="s">
        <v>26</v>
      </c>
      <c r="F59" s="39">
        <v>4</v>
      </c>
      <c r="G59" s="39">
        <v>9</v>
      </c>
      <c r="H59" s="116">
        <v>9456.7</v>
      </c>
      <c r="I59" s="116">
        <v>8320.28</v>
      </c>
      <c r="J59" s="116">
        <v>4346.87</v>
      </c>
      <c r="K59" s="39">
        <v>233</v>
      </c>
      <c r="L59" s="33" t="s">
        <v>23</v>
      </c>
      <c r="M59" s="41">
        <f>1324264+1676083</f>
        <v>3000347</v>
      </c>
      <c r="N59" s="31">
        <v>2677030</v>
      </c>
      <c r="O59" s="31">
        <v>164635</v>
      </c>
      <c r="P59" s="31">
        <v>8665</v>
      </c>
      <c r="Q59" s="31">
        <v>150017</v>
      </c>
      <c r="R59" s="103">
        <f t="shared" si="0"/>
        <v>317.27209280192875</v>
      </c>
      <c r="S59" s="34">
        <v>1623.83</v>
      </c>
      <c r="T59" s="35" t="s">
        <v>24</v>
      </c>
    </row>
    <row r="60" spans="1:20" ht="12.75" customHeight="1">
      <c r="A60" s="100">
        <v>47</v>
      </c>
      <c r="B60" s="30" t="s">
        <v>207</v>
      </c>
      <c r="C60" s="31">
        <v>1962</v>
      </c>
      <c r="D60" s="31" t="s">
        <v>21</v>
      </c>
      <c r="E60" s="36" t="s">
        <v>26</v>
      </c>
      <c r="F60" s="31">
        <v>5</v>
      </c>
      <c r="G60" s="31">
        <v>8</v>
      </c>
      <c r="H60" s="51">
        <v>8056.7</v>
      </c>
      <c r="I60" s="51">
        <v>7192.13</v>
      </c>
      <c r="J60" s="51">
        <v>5005.78</v>
      </c>
      <c r="K60" s="31">
        <v>238</v>
      </c>
      <c r="L60" s="33" t="s">
        <v>23</v>
      </c>
      <c r="M60" s="34">
        <v>2680375</v>
      </c>
      <c r="N60" s="31">
        <v>2391538</v>
      </c>
      <c r="O60" s="31">
        <v>147078</v>
      </c>
      <c r="P60" s="31">
        <v>7741</v>
      </c>
      <c r="Q60" s="31">
        <v>134018</v>
      </c>
      <c r="R60" s="103">
        <f t="shared" si="0"/>
        <v>332.6889421227053</v>
      </c>
      <c r="S60" s="34">
        <v>817.7</v>
      </c>
      <c r="T60" s="35" t="s">
        <v>24</v>
      </c>
    </row>
    <row r="61" spans="1:20" ht="12.75" customHeight="1">
      <c r="A61" s="100">
        <v>48</v>
      </c>
      <c r="B61" s="38" t="s">
        <v>37</v>
      </c>
      <c r="C61" s="39">
        <v>1932</v>
      </c>
      <c r="D61" s="31" t="s">
        <v>21</v>
      </c>
      <c r="E61" s="40" t="s">
        <v>26</v>
      </c>
      <c r="F61" s="39">
        <v>4</v>
      </c>
      <c r="G61" s="39">
        <v>1</v>
      </c>
      <c r="H61" s="116">
        <v>2006.7</v>
      </c>
      <c r="I61" s="116">
        <v>1415.75</v>
      </c>
      <c r="J61" s="116">
        <v>254.9</v>
      </c>
      <c r="K61" s="39">
        <v>113</v>
      </c>
      <c r="L61" s="33" t="s">
        <v>23</v>
      </c>
      <c r="M61" s="41">
        <v>664301</v>
      </c>
      <c r="N61" s="31">
        <v>592716</v>
      </c>
      <c r="O61" s="31">
        <v>36452</v>
      </c>
      <c r="P61" s="31">
        <v>1918</v>
      </c>
      <c r="Q61" s="31">
        <v>33215</v>
      </c>
      <c r="R61" s="103">
        <f t="shared" si="0"/>
        <v>331.0415109383565</v>
      </c>
      <c r="S61" s="34">
        <v>806.13</v>
      </c>
      <c r="T61" s="35" t="s">
        <v>24</v>
      </c>
    </row>
    <row r="62" spans="1:20" ht="12.75" customHeight="1">
      <c r="A62" s="100">
        <v>49</v>
      </c>
      <c r="B62" s="38" t="s">
        <v>68</v>
      </c>
      <c r="C62" s="39">
        <v>1964</v>
      </c>
      <c r="D62" s="31" t="s">
        <v>21</v>
      </c>
      <c r="E62" s="44" t="s">
        <v>26</v>
      </c>
      <c r="F62" s="39">
        <v>5</v>
      </c>
      <c r="G62" s="39">
        <v>6</v>
      </c>
      <c r="H62" s="116">
        <v>5356.3</v>
      </c>
      <c r="I62" s="116">
        <v>4993.8</v>
      </c>
      <c r="J62" s="116">
        <v>3626.1</v>
      </c>
      <c r="K62" s="39">
        <v>238</v>
      </c>
      <c r="L62" s="33" t="s">
        <v>23</v>
      </c>
      <c r="M62" s="41">
        <v>2007119</v>
      </c>
      <c r="N62" s="31">
        <v>1790832</v>
      </c>
      <c r="O62" s="31">
        <v>110135</v>
      </c>
      <c r="P62" s="31">
        <v>5797</v>
      </c>
      <c r="Q62" s="31">
        <v>100355</v>
      </c>
      <c r="R62" s="103">
        <f t="shared" si="0"/>
        <v>374.72116946399564</v>
      </c>
      <c r="S62" s="41">
        <v>806.13</v>
      </c>
      <c r="T62" s="35" t="s">
        <v>24</v>
      </c>
    </row>
    <row r="63" spans="1:20" ht="12.75" customHeight="1">
      <c r="A63" s="100">
        <v>50</v>
      </c>
      <c r="B63" s="30" t="s">
        <v>69</v>
      </c>
      <c r="C63" s="31">
        <v>1981</v>
      </c>
      <c r="D63" s="31" t="s">
        <v>21</v>
      </c>
      <c r="E63" s="32" t="s">
        <v>26</v>
      </c>
      <c r="F63" s="31">
        <v>9</v>
      </c>
      <c r="G63" s="31">
        <v>2</v>
      </c>
      <c r="H63" s="51">
        <v>5620.76</v>
      </c>
      <c r="I63" s="51">
        <v>5534.7</v>
      </c>
      <c r="J63" s="51">
        <v>4355.5</v>
      </c>
      <c r="K63" s="31">
        <v>243</v>
      </c>
      <c r="L63" s="33" t="s">
        <v>23</v>
      </c>
      <c r="M63" s="34">
        <v>1849667</v>
      </c>
      <c r="N63" s="31">
        <v>1650347</v>
      </c>
      <c r="O63" s="31">
        <v>101495</v>
      </c>
      <c r="P63" s="31">
        <v>5342</v>
      </c>
      <c r="Q63" s="31">
        <v>92483</v>
      </c>
      <c r="R63" s="103">
        <f t="shared" si="0"/>
        <v>329.0777403767462</v>
      </c>
      <c r="S63" s="34">
        <v>1058.51</v>
      </c>
      <c r="T63" s="35" t="s">
        <v>24</v>
      </c>
    </row>
    <row r="64" spans="1:20" ht="12.75" customHeight="1">
      <c r="A64" s="100">
        <v>51</v>
      </c>
      <c r="B64" s="36" t="s">
        <v>70</v>
      </c>
      <c r="C64" s="31">
        <v>1929</v>
      </c>
      <c r="D64" s="31" t="s">
        <v>21</v>
      </c>
      <c r="E64" s="32" t="s">
        <v>26</v>
      </c>
      <c r="F64" s="31">
        <v>5</v>
      </c>
      <c r="G64" s="31">
        <v>3</v>
      </c>
      <c r="H64" s="51">
        <v>2398.4</v>
      </c>
      <c r="I64" s="51">
        <v>2128.4</v>
      </c>
      <c r="J64" s="51">
        <v>1307.4</v>
      </c>
      <c r="K64" s="31">
        <v>61</v>
      </c>
      <c r="L64" s="33" t="s">
        <v>23</v>
      </c>
      <c r="M64" s="49">
        <v>858527</v>
      </c>
      <c r="N64" s="31">
        <v>766012</v>
      </c>
      <c r="O64" s="31">
        <v>47109</v>
      </c>
      <c r="P64" s="31">
        <v>2479</v>
      </c>
      <c r="Q64" s="31">
        <v>42927</v>
      </c>
      <c r="R64" s="103">
        <f t="shared" si="0"/>
        <v>357.95822214809874</v>
      </c>
      <c r="S64" s="34">
        <v>806.13</v>
      </c>
      <c r="T64" s="35" t="s">
        <v>24</v>
      </c>
    </row>
    <row r="65" spans="1:20" ht="12.75" customHeight="1">
      <c r="A65" s="100">
        <v>52</v>
      </c>
      <c r="B65" s="36" t="s">
        <v>71</v>
      </c>
      <c r="C65" s="31">
        <v>1977</v>
      </c>
      <c r="D65" s="31" t="s">
        <v>21</v>
      </c>
      <c r="E65" s="32" t="s">
        <v>22</v>
      </c>
      <c r="F65" s="31">
        <v>9</v>
      </c>
      <c r="G65" s="31">
        <v>6</v>
      </c>
      <c r="H65" s="51">
        <v>17727.4</v>
      </c>
      <c r="I65" s="51">
        <v>15681.2</v>
      </c>
      <c r="J65" s="51">
        <v>15681.2</v>
      </c>
      <c r="K65" s="31">
        <v>642</v>
      </c>
      <c r="L65" s="33" t="s">
        <v>23</v>
      </c>
      <c r="M65" s="34">
        <v>1274916</v>
      </c>
      <c r="N65" s="31">
        <v>1137531</v>
      </c>
      <c r="O65" s="31">
        <v>69957</v>
      </c>
      <c r="P65" s="31">
        <v>3682</v>
      </c>
      <c r="Q65" s="31">
        <v>63746</v>
      </c>
      <c r="R65" s="103">
        <f t="shared" si="0"/>
        <v>71.9178221284565</v>
      </c>
      <c r="S65" s="34">
        <v>1623.83</v>
      </c>
      <c r="T65" s="35" t="s">
        <v>24</v>
      </c>
    </row>
    <row r="66" spans="1:20" ht="12.75" customHeight="1">
      <c r="A66" s="100">
        <v>53</v>
      </c>
      <c r="B66" s="38" t="s">
        <v>90</v>
      </c>
      <c r="C66" s="39">
        <v>1976</v>
      </c>
      <c r="D66" s="31" t="s">
        <v>21</v>
      </c>
      <c r="E66" s="40" t="s">
        <v>22</v>
      </c>
      <c r="F66" s="39">
        <v>9</v>
      </c>
      <c r="G66" s="39">
        <v>4</v>
      </c>
      <c r="H66" s="116">
        <v>8889</v>
      </c>
      <c r="I66" s="116">
        <v>7560.6</v>
      </c>
      <c r="J66" s="116">
        <v>5399.2</v>
      </c>
      <c r="K66" s="39">
        <v>428</v>
      </c>
      <c r="L66" s="33" t="s">
        <v>23</v>
      </c>
      <c r="M66" s="41">
        <v>2090000</v>
      </c>
      <c r="N66" s="31">
        <v>1864782</v>
      </c>
      <c r="O66" s="31">
        <v>114682</v>
      </c>
      <c r="P66" s="31">
        <v>6036</v>
      </c>
      <c r="Q66" s="31">
        <v>104500</v>
      </c>
      <c r="R66" s="103">
        <f t="shared" si="0"/>
        <v>235.12206097423783</v>
      </c>
      <c r="S66" s="41">
        <v>1410.74</v>
      </c>
      <c r="T66" s="35" t="s">
        <v>24</v>
      </c>
    </row>
    <row r="67" spans="1:20" ht="12.75" customHeight="1">
      <c r="A67" s="100">
        <v>54</v>
      </c>
      <c r="B67" s="38" t="s">
        <v>208</v>
      </c>
      <c r="C67" s="39">
        <v>1980</v>
      </c>
      <c r="D67" s="31" t="s">
        <v>21</v>
      </c>
      <c r="E67" s="44" t="s">
        <v>22</v>
      </c>
      <c r="F67" s="39">
        <v>9</v>
      </c>
      <c r="G67" s="39">
        <v>4</v>
      </c>
      <c r="H67" s="116">
        <v>8844</v>
      </c>
      <c r="I67" s="116">
        <v>7705.2</v>
      </c>
      <c r="J67" s="116">
        <v>5079.11</v>
      </c>
      <c r="K67" s="39">
        <v>429</v>
      </c>
      <c r="L67" s="33" t="s">
        <v>23</v>
      </c>
      <c r="M67" s="41">
        <v>1980000</v>
      </c>
      <c r="N67" s="31">
        <v>1766635</v>
      </c>
      <c r="O67" s="31">
        <v>108647</v>
      </c>
      <c r="P67" s="31">
        <v>5718</v>
      </c>
      <c r="Q67" s="31">
        <v>99000</v>
      </c>
      <c r="R67" s="103">
        <f t="shared" si="0"/>
        <v>223.88059701492537</v>
      </c>
      <c r="S67" s="41">
        <v>231.62</v>
      </c>
      <c r="T67" s="35" t="s">
        <v>24</v>
      </c>
    </row>
    <row r="68" spans="1:20" ht="12.75" customHeight="1">
      <c r="A68" s="100">
        <v>55</v>
      </c>
      <c r="B68" s="38" t="s">
        <v>91</v>
      </c>
      <c r="C68" s="39">
        <v>1982</v>
      </c>
      <c r="D68" s="31" t="s">
        <v>21</v>
      </c>
      <c r="E68" s="40" t="s">
        <v>22</v>
      </c>
      <c r="F68" s="39">
        <v>9</v>
      </c>
      <c r="G68" s="39">
        <v>4</v>
      </c>
      <c r="H68" s="116">
        <v>8543</v>
      </c>
      <c r="I68" s="116">
        <v>7686.7</v>
      </c>
      <c r="J68" s="116">
        <v>4942.1</v>
      </c>
      <c r="K68" s="39">
        <v>392</v>
      </c>
      <c r="L68" s="33" t="s">
        <v>23</v>
      </c>
      <c r="M68" s="41">
        <v>2500000</v>
      </c>
      <c r="N68" s="31">
        <v>2230600</v>
      </c>
      <c r="O68" s="31">
        <v>137180</v>
      </c>
      <c r="P68" s="31">
        <v>7220</v>
      </c>
      <c r="Q68" s="31">
        <v>125000</v>
      </c>
      <c r="R68" s="103">
        <f t="shared" si="0"/>
        <v>292.63724686878146</v>
      </c>
      <c r="S68" s="41">
        <v>886.33</v>
      </c>
      <c r="T68" s="35" t="s">
        <v>24</v>
      </c>
    </row>
    <row r="69" spans="1:20" ht="12.75" customHeight="1">
      <c r="A69" s="100">
        <v>56</v>
      </c>
      <c r="B69" s="38" t="s">
        <v>72</v>
      </c>
      <c r="C69" s="39">
        <v>1984</v>
      </c>
      <c r="D69" s="31" t="s">
        <v>21</v>
      </c>
      <c r="E69" s="40" t="s">
        <v>22</v>
      </c>
      <c r="F69" s="39">
        <v>9</v>
      </c>
      <c r="G69" s="39">
        <v>7</v>
      </c>
      <c r="H69" s="116">
        <v>14459.4</v>
      </c>
      <c r="I69" s="116">
        <v>14201.45</v>
      </c>
      <c r="J69" s="116">
        <v>12838.52</v>
      </c>
      <c r="K69" s="39">
        <v>558</v>
      </c>
      <c r="L69" s="33" t="s">
        <v>23</v>
      </c>
      <c r="M69" s="41">
        <v>1836687</v>
      </c>
      <c r="N69" s="31">
        <v>1638766</v>
      </c>
      <c r="O69" s="31">
        <v>100783</v>
      </c>
      <c r="P69" s="31">
        <v>5304</v>
      </c>
      <c r="Q69" s="31">
        <v>91834</v>
      </c>
      <c r="R69" s="103">
        <f t="shared" si="0"/>
        <v>127.02373542470642</v>
      </c>
      <c r="S69" s="34">
        <v>806.13</v>
      </c>
      <c r="T69" s="35" t="s">
        <v>24</v>
      </c>
    </row>
    <row r="70" spans="1:20" ht="12.75" customHeight="1">
      <c r="A70" s="100">
        <v>57</v>
      </c>
      <c r="B70" s="30" t="s">
        <v>78</v>
      </c>
      <c r="C70" s="31">
        <v>1955</v>
      </c>
      <c r="D70" s="31" t="s">
        <v>21</v>
      </c>
      <c r="E70" s="37" t="s">
        <v>26</v>
      </c>
      <c r="F70" s="31">
        <v>4</v>
      </c>
      <c r="G70" s="31">
        <v>5</v>
      </c>
      <c r="H70" s="51">
        <v>6488</v>
      </c>
      <c r="I70" s="51">
        <v>3442</v>
      </c>
      <c r="J70" s="51">
        <v>2685</v>
      </c>
      <c r="K70" s="31">
        <v>134</v>
      </c>
      <c r="L70" s="33" t="s">
        <v>23</v>
      </c>
      <c r="M70" s="49">
        <v>1850877</v>
      </c>
      <c r="N70" s="31">
        <v>1651427</v>
      </c>
      <c r="O70" s="31">
        <v>101561</v>
      </c>
      <c r="P70" s="31">
        <v>5345</v>
      </c>
      <c r="Q70" s="31">
        <v>92544</v>
      </c>
      <c r="R70" s="103">
        <f t="shared" si="0"/>
        <v>285.2769728729963</v>
      </c>
      <c r="S70" s="34">
        <v>806.13</v>
      </c>
      <c r="T70" s="35" t="s">
        <v>24</v>
      </c>
    </row>
    <row r="71" spans="1:20" ht="12.75" customHeight="1">
      <c r="A71" s="100">
        <v>58</v>
      </c>
      <c r="B71" s="38" t="s">
        <v>79</v>
      </c>
      <c r="C71" s="39">
        <v>1988</v>
      </c>
      <c r="D71" s="31" t="s">
        <v>21</v>
      </c>
      <c r="E71" s="40" t="s">
        <v>26</v>
      </c>
      <c r="F71" s="39">
        <v>10</v>
      </c>
      <c r="G71" s="39">
        <v>3</v>
      </c>
      <c r="H71" s="116">
        <v>10286</v>
      </c>
      <c r="I71" s="116">
        <v>8650.25</v>
      </c>
      <c r="J71" s="116">
        <v>5014.21</v>
      </c>
      <c r="K71" s="39">
        <v>478</v>
      </c>
      <c r="L71" s="33" t="s">
        <v>23</v>
      </c>
      <c r="M71" s="45">
        <v>1108340</v>
      </c>
      <c r="N71" s="31">
        <v>988905</v>
      </c>
      <c r="O71" s="31">
        <v>60817</v>
      </c>
      <c r="P71" s="31">
        <v>3201</v>
      </c>
      <c r="Q71" s="31">
        <v>55417</v>
      </c>
      <c r="R71" s="103">
        <f t="shared" si="0"/>
        <v>107.75228465875948</v>
      </c>
      <c r="S71" s="41">
        <v>806.13</v>
      </c>
      <c r="T71" s="35" t="s">
        <v>24</v>
      </c>
    </row>
    <row r="72" spans="1:20" ht="12.75" customHeight="1">
      <c r="A72" s="100">
        <v>59</v>
      </c>
      <c r="B72" s="38" t="s">
        <v>209</v>
      </c>
      <c r="C72" s="39">
        <v>1978</v>
      </c>
      <c r="D72" s="31" t="s">
        <v>21</v>
      </c>
      <c r="E72" s="44" t="s">
        <v>22</v>
      </c>
      <c r="F72" s="39">
        <v>9</v>
      </c>
      <c r="G72" s="39">
        <v>2</v>
      </c>
      <c r="H72" s="116">
        <v>4477</v>
      </c>
      <c r="I72" s="116">
        <v>3795</v>
      </c>
      <c r="J72" s="116">
        <v>2489.3</v>
      </c>
      <c r="K72" s="39">
        <v>218</v>
      </c>
      <c r="L72" s="33" t="s">
        <v>23</v>
      </c>
      <c r="M72" s="41">
        <v>1904000</v>
      </c>
      <c r="N72" s="31">
        <v>1698825</v>
      </c>
      <c r="O72" s="31">
        <v>104476</v>
      </c>
      <c r="P72" s="31">
        <v>5499</v>
      </c>
      <c r="Q72" s="31">
        <v>95200</v>
      </c>
      <c r="R72" s="103">
        <f t="shared" si="0"/>
        <v>425.28478892115254</v>
      </c>
      <c r="S72" s="41">
        <v>1410.74</v>
      </c>
      <c r="T72" s="35" t="s">
        <v>24</v>
      </c>
    </row>
    <row r="73" spans="1:20" ht="12.75" customHeight="1">
      <c r="A73" s="100">
        <v>60</v>
      </c>
      <c r="B73" s="38" t="s">
        <v>80</v>
      </c>
      <c r="C73" s="39">
        <v>1977</v>
      </c>
      <c r="D73" s="31" t="s">
        <v>21</v>
      </c>
      <c r="E73" s="40" t="s">
        <v>26</v>
      </c>
      <c r="F73" s="39">
        <v>9</v>
      </c>
      <c r="G73" s="39">
        <v>6</v>
      </c>
      <c r="H73" s="116">
        <v>14919</v>
      </c>
      <c r="I73" s="116">
        <v>14588.16</v>
      </c>
      <c r="J73" s="116">
        <v>9339.26</v>
      </c>
      <c r="K73" s="39">
        <v>722</v>
      </c>
      <c r="L73" s="33" t="s">
        <v>23</v>
      </c>
      <c r="M73" s="45">
        <v>1804337</v>
      </c>
      <c r="N73" s="31">
        <v>1609902</v>
      </c>
      <c r="O73" s="31">
        <v>99008</v>
      </c>
      <c r="P73" s="31">
        <v>5211</v>
      </c>
      <c r="Q73" s="31">
        <v>90216</v>
      </c>
      <c r="R73" s="103">
        <f t="shared" si="0"/>
        <v>120.94222132850727</v>
      </c>
      <c r="S73" s="41">
        <v>806.13</v>
      </c>
      <c r="T73" s="35" t="s">
        <v>24</v>
      </c>
    </row>
    <row r="74" spans="1:20" ht="12.75" customHeight="1">
      <c r="A74" s="100">
        <v>61</v>
      </c>
      <c r="B74" s="36" t="s">
        <v>92</v>
      </c>
      <c r="C74" s="31">
        <v>1972</v>
      </c>
      <c r="D74" s="31" t="s">
        <v>21</v>
      </c>
      <c r="E74" s="37" t="s">
        <v>26</v>
      </c>
      <c r="F74" s="31">
        <v>9</v>
      </c>
      <c r="G74" s="31">
        <v>1</v>
      </c>
      <c r="H74" s="51">
        <v>2456.5</v>
      </c>
      <c r="I74" s="51">
        <v>2213.3</v>
      </c>
      <c r="J74" s="51">
        <v>2034.9</v>
      </c>
      <c r="K74" s="31">
        <v>75</v>
      </c>
      <c r="L74" s="33" t="s">
        <v>23</v>
      </c>
      <c r="M74" s="34">
        <v>913014</v>
      </c>
      <c r="N74" s="31">
        <v>814628</v>
      </c>
      <c r="O74" s="31">
        <v>50099</v>
      </c>
      <c r="P74" s="31">
        <v>2637</v>
      </c>
      <c r="Q74" s="31">
        <v>45650</v>
      </c>
      <c r="R74" s="103">
        <f t="shared" si="0"/>
        <v>371.6727050681864</v>
      </c>
      <c r="S74" s="34">
        <v>590.77</v>
      </c>
      <c r="T74" s="35" t="s">
        <v>24</v>
      </c>
    </row>
    <row r="75" spans="1:20" ht="12.75" customHeight="1">
      <c r="A75" s="100">
        <v>62</v>
      </c>
      <c r="B75" s="38" t="s">
        <v>174</v>
      </c>
      <c r="C75" s="39">
        <v>1990</v>
      </c>
      <c r="D75" s="31" t="s">
        <v>21</v>
      </c>
      <c r="E75" s="44" t="s">
        <v>26</v>
      </c>
      <c r="F75" s="39">
        <v>9</v>
      </c>
      <c r="G75" s="39">
        <v>4</v>
      </c>
      <c r="H75" s="116">
        <v>9131.6</v>
      </c>
      <c r="I75" s="116">
        <v>8313.25</v>
      </c>
      <c r="J75" s="116">
        <v>5828.35</v>
      </c>
      <c r="K75" s="39">
        <v>396</v>
      </c>
      <c r="L75" s="33" t="s">
        <v>23</v>
      </c>
      <c r="M75" s="41">
        <v>2546111</v>
      </c>
      <c r="N75" s="31">
        <v>2271742</v>
      </c>
      <c r="O75" s="31">
        <v>139710</v>
      </c>
      <c r="P75" s="31">
        <v>7353</v>
      </c>
      <c r="Q75" s="31">
        <v>127306</v>
      </c>
      <c r="R75" s="103">
        <f t="shared" si="0"/>
        <v>278.82419291252353</v>
      </c>
      <c r="S75" s="34">
        <v>452.42</v>
      </c>
      <c r="T75" s="35" t="s">
        <v>24</v>
      </c>
    </row>
    <row r="76" spans="1:20" ht="12.75" customHeight="1">
      <c r="A76" s="100">
        <v>63</v>
      </c>
      <c r="B76" s="30" t="s">
        <v>81</v>
      </c>
      <c r="C76" s="31">
        <v>1978</v>
      </c>
      <c r="D76" s="31" t="s">
        <v>21</v>
      </c>
      <c r="E76" s="32" t="s">
        <v>26</v>
      </c>
      <c r="F76" s="31">
        <v>9</v>
      </c>
      <c r="G76" s="31">
        <v>5</v>
      </c>
      <c r="H76" s="51">
        <v>16269.1</v>
      </c>
      <c r="I76" s="51">
        <v>15604.8</v>
      </c>
      <c r="J76" s="51">
        <v>12825.5</v>
      </c>
      <c r="K76" s="31">
        <v>467</v>
      </c>
      <c r="L76" s="33" t="s">
        <v>23</v>
      </c>
      <c r="M76" s="34">
        <v>3214198</v>
      </c>
      <c r="N76" s="31">
        <v>2867836</v>
      </c>
      <c r="O76" s="31">
        <v>176369</v>
      </c>
      <c r="P76" s="31">
        <v>9283</v>
      </c>
      <c r="Q76" s="31">
        <v>160710</v>
      </c>
      <c r="R76" s="103">
        <f t="shared" si="0"/>
        <v>197.56458562551094</v>
      </c>
      <c r="S76" s="34">
        <v>806.13</v>
      </c>
      <c r="T76" s="35" t="s">
        <v>24</v>
      </c>
    </row>
    <row r="77" spans="1:20" ht="12.75" customHeight="1">
      <c r="A77" s="100">
        <v>64</v>
      </c>
      <c r="B77" s="46" t="s">
        <v>82</v>
      </c>
      <c r="C77" s="47">
        <v>1970</v>
      </c>
      <c r="D77" s="31" t="s">
        <v>21</v>
      </c>
      <c r="E77" s="48" t="s">
        <v>26</v>
      </c>
      <c r="F77" s="47">
        <v>9</v>
      </c>
      <c r="G77" s="47">
        <v>4</v>
      </c>
      <c r="H77" s="117">
        <v>7221.35</v>
      </c>
      <c r="I77" s="117">
        <v>6221.35</v>
      </c>
      <c r="J77" s="117">
        <v>6221.35</v>
      </c>
      <c r="K77" s="47">
        <v>235</v>
      </c>
      <c r="L77" s="33" t="s">
        <v>23</v>
      </c>
      <c r="M77" s="49">
        <v>1720227</v>
      </c>
      <c r="N77" s="47">
        <v>1534855</v>
      </c>
      <c r="O77" s="47">
        <v>94393</v>
      </c>
      <c r="P77" s="47">
        <v>4968</v>
      </c>
      <c r="Q77" s="47">
        <v>86011</v>
      </c>
      <c r="R77" s="103">
        <f t="shared" si="0"/>
        <v>238.21404585015267</v>
      </c>
      <c r="S77" s="49">
        <v>611.53</v>
      </c>
      <c r="T77" s="35" t="s">
        <v>24</v>
      </c>
    </row>
    <row r="78" spans="1:20" ht="12.75" customHeight="1">
      <c r="A78" s="100">
        <v>65</v>
      </c>
      <c r="B78" s="36" t="s">
        <v>83</v>
      </c>
      <c r="C78" s="31">
        <v>1985</v>
      </c>
      <c r="D78" s="31" t="s">
        <v>21</v>
      </c>
      <c r="E78" s="37" t="s">
        <v>26</v>
      </c>
      <c r="F78" s="31">
        <v>9</v>
      </c>
      <c r="G78" s="31">
        <v>2</v>
      </c>
      <c r="H78" s="51">
        <v>7745.5</v>
      </c>
      <c r="I78" s="51">
        <v>5493.4</v>
      </c>
      <c r="J78" s="51">
        <v>5493.4</v>
      </c>
      <c r="K78" s="31">
        <v>262</v>
      </c>
      <c r="L78" s="33" t="s">
        <v>23</v>
      </c>
      <c r="M78" s="34">
        <v>520000</v>
      </c>
      <c r="N78" s="31">
        <v>463965</v>
      </c>
      <c r="O78" s="31">
        <v>28533</v>
      </c>
      <c r="P78" s="31">
        <v>1502</v>
      </c>
      <c r="Q78" s="31">
        <v>26000</v>
      </c>
      <c r="R78" s="103">
        <f t="shared" si="0"/>
        <v>67.13575624556194</v>
      </c>
      <c r="S78" s="34">
        <v>806.13</v>
      </c>
      <c r="T78" s="35" t="s">
        <v>24</v>
      </c>
    </row>
    <row r="79" spans="1:20" ht="12.75" customHeight="1">
      <c r="A79" s="100">
        <v>66</v>
      </c>
      <c r="B79" s="36" t="s">
        <v>210</v>
      </c>
      <c r="C79" s="31">
        <v>1957</v>
      </c>
      <c r="D79" s="31" t="s">
        <v>21</v>
      </c>
      <c r="E79" s="32" t="s">
        <v>26</v>
      </c>
      <c r="F79" s="31">
        <v>4</v>
      </c>
      <c r="G79" s="31">
        <v>4</v>
      </c>
      <c r="H79" s="51">
        <v>5101</v>
      </c>
      <c r="I79" s="51">
        <v>3651</v>
      </c>
      <c r="J79" s="51">
        <v>2275</v>
      </c>
      <c r="K79" s="31">
        <v>149</v>
      </c>
      <c r="L79" s="33" t="s">
        <v>23</v>
      </c>
      <c r="M79" s="34">
        <v>2520638</v>
      </c>
      <c r="N79" s="31">
        <v>2249014</v>
      </c>
      <c r="O79" s="31">
        <v>138312</v>
      </c>
      <c r="P79" s="31">
        <v>7280</v>
      </c>
      <c r="Q79" s="31">
        <v>126032</v>
      </c>
      <c r="R79" s="103">
        <f aca="true" t="shared" si="1" ref="R79:R142">M79/H79</f>
        <v>494.14585375416584</v>
      </c>
      <c r="S79" s="34">
        <v>806.13</v>
      </c>
      <c r="T79" s="35" t="s">
        <v>24</v>
      </c>
    </row>
    <row r="80" spans="1:20" ht="12.75" customHeight="1">
      <c r="A80" s="100">
        <v>67</v>
      </c>
      <c r="B80" s="38" t="s">
        <v>84</v>
      </c>
      <c r="C80" s="39">
        <v>1967</v>
      </c>
      <c r="D80" s="31" t="s">
        <v>21</v>
      </c>
      <c r="E80" s="40" t="s">
        <v>26</v>
      </c>
      <c r="F80" s="39">
        <v>5</v>
      </c>
      <c r="G80" s="39">
        <v>6</v>
      </c>
      <c r="H80" s="116">
        <v>6288</v>
      </c>
      <c r="I80" s="116">
        <v>5198</v>
      </c>
      <c r="J80" s="116">
        <v>2798</v>
      </c>
      <c r="K80" s="39">
        <v>233</v>
      </c>
      <c r="L80" s="33" t="s">
        <v>23</v>
      </c>
      <c r="M80" s="45">
        <v>873162</v>
      </c>
      <c r="N80" s="31">
        <v>779070</v>
      </c>
      <c r="O80" s="31">
        <v>47912</v>
      </c>
      <c r="P80" s="31">
        <v>2522</v>
      </c>
      <c r="Q80" s="31">
        <v>43658</v>
      </c>
      <c r="R80" s="103">
        <f t="shared" si="1"/>
        <v>138.86164122137404</v>
      </c>
      <c r="S80" s="41">
        <v>806.13</v>
      </c>
      <c r="T80" s="35" t="s">
        <v>24</v>
      </c>
    </row>
    <row r="81" spans="1:20" ht="12.75" customHeight="1">
      <c r="A81" s="100">
        <v>68</v>
      </c>
      <c r="B81" s="38" t="s">
        <v>211</v>
      </c>
      <c r="C81" s="39">
        <v>1987</v>
      </c>
      <c r="D81" s="31" t="s">
        <v>21</v>
      </c>
      <c r="E81" s="44" t="s">
        <v>22</v>
      </c>
      <c r="F81" s="39">
        <v>9</v>
      </c>
      <c r="G81" s="39">
        <v>3</v>
      </c>
      <c r="H81" s="116">
        <v>6785</v>
      </c>
      <c r="I81" s="116">
        <v>6113</v>
      </c>
      <c r="J81" s="116">
        <v>4317</v>
      </c>
      <c r="K81" s="39">
        <v>247</v>
      </c>
      <c r="L81" s="33" t="s">
        <v>23</v>
      </c>
      <c r="M81" s="41">
        <v>1559485</v>
      </c>
      <c r="N81" s="31">
        <v>1391435</v>
      </c>
      <c r="O81" s="31">
        <v>85572</v>
      </c>
      <c r="P81" s="31">
        <v>4504</v>
      </c>
      <c r="Q81" s="31">
        <v>77974</v>
      </c>
      <c r="R81" s="103">
        <f t="shared" si="1"/>
        <v>229.84303610906412</v>
      </c>
      <c r="S81" s="34">
        <v>1623.83</v>
      </c>
      <c r="T81" s="35" t="s">
        <v>24</v>
      </c>
    </row>
    <row r="82" spans="1:20" ht="12.75" customHeight="1">
      <c r="A82" s="100">
        <v>69</v>
      </c>
      <c r="B82" s="38" t="s">
        <v>85</v>
      </c>
      <c r="C82" s="39">
        <v>1996</v>
      </c>
      <c r="D82" s="31" t="s">
        <v>21</v>
      </c>
      <c r="E82" s="40" t="s">
        <v>26</v>
      </c>
      <c r="F82" s="39">
        <v>10</v>
      </c>
      <c r="G82" s="39">
        <v>6</v>
      </c>
      <c r="H82" s="116">
        <v>16960</v>
      </c>
      <c r="I82" s="116">
        <v>12328</v>
      </c>
      <c r="J82" s="116">
        <v>7735</v>
      </c>
      <c r="K82" s="39">
        <v>594</v>
      </c>
      <c r="L82" s="33" t="s">
        <v>23</v>
      </c>
      <c r="M82" s="45">
        <v>1712867</v>
      </c>
      <c r="N82" s="31">
        <v>1528288</v>
      </c>
      <c r="O82" s="31">
        <v>93988</v>
      </c>
      <c r="P82" s="31">
        <v>4947</v>
      </c>
      <c r="Q82" s="31">
        <v>85644</v>
      </c>
      <c r="R82" s="103">
        <f t="shared" si="1"/>
        <v>100.99451650943396</v>
      </c>
      <c r="S82" s="41">
        <v>806.13</v>
      </c>
      <c r="T82" s="35" t="s">
        <v>24</v>
      </c>
    </row>
    <row r="83" spans="1:20" ht="12.75" customHeight="1">
      <c r="A83" s="100">
        <v>70</v>
      </c>
      <c r="B83" s="38" t="s">
        <v>86</v>
      </c>
      <c r="C83" s="39">
        <v>1969</v>
      </c>
      <c r="D83" s="31" t="s">
        <v>21</v>
      </c>
      <c r="E83" s="40" t="s">
        <v>22</v>
      </c>
      <c r="F83" s="39">
        <v>5</v>
      </c>
      <c r="G83" s="39">
        <v>6</v>
      </c>
      <c r="H83" s="116">
        <v>4415.3</v>
      </c>
      <c r="I83" s="116">
        <v>4003.1</v>
      </c>
      <c r="J83" s="116">
        <v>4003.1</v>
      </c>
      <c r="K83" s="39">
        <v>151</v>
      </c>
      <c r="L83" s="33" t="s">
        <v>23</v>
      </c>
      <c r="M83" s="41">
        <v>1650029</v>
      </c>
      <c r="N83" s="31">
        <v>1472222</v>
      </c>
      <c r="O83" s="31">
        <v>90540</v>
      </c>
      <c r="P83" s="31">
        <v>4765</v>
      </c>
      <c r="Q83" s="31">
        <v>82502</v>
      </c>
      <c r="R83" s="103">
        <f t="shared" si="1"/>
        <v>373.70710936969175</v>
      </c>
      <c r="S83" s="41">
        <v>806.13</v>
      </c>
      <c r="T83" s="35" t="s">
        <v>24</v>
      </c>
    </row>
    <row r="84" spans="1:20" ht="12.75" customHeight="1">
      <c r="A84" s="100">
        <v>71</v>
      </c>
      <c r="B84" s="30" t="s">
        <v>87</v>
      </c>
      <c r="C84" s="31">
        <v>1968</v>
      </c>
      <c r="D84" s="31" t="s">
        <v>21</v>
      </c>
      <c r="E84" s="37" t="s">
        <v>22</v>
      </c>
      <c r="F84" s="31">
        <v>5</v>
      </c>
      <c r="G84" s="31">
        <v>4</v>
      </c>
      <c r="H84" s="51">
        <v>4336.5</v>
      </c>
      <c r="I84" s="51">
        <v>3500</v>
      </c>
      <c r="J84" s="51">
        <v>2623.8</v>
      </c>
      <c r="K84" s="31">
        <v>164</v>
      </c>
      <c r="L84" s="33" t="s">
        <v>23</v>
      </c>
      <c r="M84" s="49">
        <v>984814</v>
      </c>
      <c r="N84" s="31">
        <v>878690</v>
      </c>
      <c r="O84" s="31">
        <v>54039</v>
      </c>
      <c r="P84" s="31">
        <v>2844</v>
      </c>
      <c r="Q84" s="31">
        <v>49241</v>
      </c>
      <c r="R84" s="103">
        <f t="shared" si="1"/>
        <v>227.09881240631847</v>
      </c>
      <c r="S84" s="34">
        <v>806.13</v>
      </c>
      <c r="T84" s="35" t="s">
        <v>24</v>
      </c>
    </row>
    <row r="85" spans="1:20" ht="12.75" customHeight="1">
      <c r="A85" s="100">
        <v>72</v>
      </c>
      <c r="B85" s="30" t="s">
        <v>88</v>
      </c>
      <c r="C85" s="31">
        <v>1975</v>
      </c>
      <c r="D85" s="31" t="s">
        <v>21</v>
      </c>
      <c r="E85" s="37" t="s">
        <v>22</v>
      </c>
      <c r="F85" s="31">
        <v>5</v>
      </c>
      <c r="G85" s="31">
        <v>6</v>
      </c>
      <c r="H85" s="51">
        <v>4290.44</v>
      </c>
      <c r="I85" s="51">
        <v>3980.9</v>
      </c>
      <c r="J85" s="51">
        <v>2696.5</v>
      </c>
      <c r="K85" s="31">
        <v>228</v>
      </c>
      <c r="L85" s="33" t="s">
        <v>23</v>
      </c>
      <c r="M85" s="49">
        <v>1328088</v>
      </c>
      <c r="N85" s="31">
        <v>1184973</v>
      </c>
      <c r="O85" s="31">
        <v>72875</v>
      </c>
      <c r="P85" s="31">
        <v>3836</v>
      </c>
      <c r="Q85" s="31">
        <v>66404</v>
      </c>
      <c r="R85" s="103">
        <f t="shared" si="1"/>
        <v>309.5458740828447</v>
      </c>
      <c r="S85" s="34">
        <v>806.13</v>
      </c>
      <c r="T85" s="35" t="s">
        <v>24</v>
      </c>
    </row>
    <row r="86" spans="1:20" ht="12.75" customHeight="1">
      <c r="A86" s="100">
        <v>73</v>
      </c>
      <c r="B86" s="30" t="s">
        <v>94</v>
      </c>
      <c r="C86" s="31">
        <v>1957</v>
      </c>
      <c r="D86" s="31" t="s">
        <v>21</v>
      </c>
      <c r="E86" s="37" t="s">
        <v>26</v>
      </c>
      <c r="F86" s="31">
        <v>2</v>
      </c>
      <c r="G86" s="31">
        <v>2</v>
      </c>
      <c r="H86" s="51">
        <v>1270</v>
      </c>
      <c r="I86" s="51">
        <v>719.3</v>
      </c>
      <c r="J86" s="51">
        <v>121.74</v>
      </c>
      <c r="K86" s="31">
        <v>39</v>
      </c>
      <c r="L86" s="33" t="s">
        <v>23</v>
      </c>
      <c r="M86" s="49">
        <v>579684</v>
      </c>
      <c r="N86" s="31">
        <v>517217</v>
      </c>
      <c r="O86" s="31">
        <v>31808</v>
      </c>
      <c r="P86" s="31">
        <v>1674</v>
      </c>
      <c r="Q86" s="31">
        <v>28985</v>
      </c>
      <c r="R86" s="103">
        <f t="shared" si="1"/>
        <v>456.44409448818897</v>
      </c>
      <c r="S86" s="34">
        <v>806.13</v>
      </c>
      <c r="T86" s="35" t="s">
        <v>24</v>
      </c>
    </row>
    <row r="87" spans="1:20" ht="12.75" customHeight="1">
      <c r="A87" s="100">
        <v>74</v>
      </c>
      <c r="B87" s="30" t="s">
        <v>89</v>
      </c>
      <c r="C87" s="31">
        <v>1959</v>
      </c>
      <c r="D87" s="31" t="s">
        <v>21</v>
      </c>
      <c r="E87" s="32" t="s">
        <v>26</v>
      </c>
      <c r="F87" s="31">
        <v>5</v>
      </c>
      <c r="G87" s="31">
        <v>4</v>
      </c>
      <c r="H87" s="51">
        <v>3224.8</v>
      </c>
      <c r="I87" s="51">
        <v>3176.4</v>
      </c>
      <c r="J87" s="51">
        <v>2405</v>
      </c>
      <c r="K87" s="31">
        <v>155</v>
      </c>
      <c r="L87" s="33" t="s">
        <v>23</v>
      </c>
      <c r="M87" s="34">
        <v>1913265</v>
      </c>
      <c r="N87" s="31">
        <v>1707091</v>
      </c>
      <c r="O87" s="31">
        <v>104985</v>
      </c>
      <c r="P87" s="31">
        <v>5526</v>
      </c>
      <c r="Q87" s="31">
        <v>95663</v>
      </c>
      <c r="R87" s="103">
        <f t="shared" si="1"/>
        <v>593.2972587447283</v>
      </c>
      <c r="S87" s="34">
        <v>1058.51</v>
      </c>
      <c r="T87" s="35" t="s">
        <v>24</v>
      </c>
    </row>
    <row r="88" spans="1:20" ht="12.75" customHeight="1">
      <c r="A88" s="100">
        <v>75</v>
      </c>
      <c r="B88" s="38" t="s">
        <v>95</v>
      </c>
      <c r="C88" s="39">
        <v>1990</v>
      </c>
      <c r="D88" s="31" t="s">
        <v>21</v>
      </c>
      <c r="E88" s="40" t="s">
        <v>26</v>
      </c>
      <c r="F88" s="39">
        <v>9</v>
      </c>
      <c r="G88" s="39">
        <v>1</v>
      </c>
      <c r="H88" s="116">
        <v>3799.1</v>
      </c>
      <c r="I88" s="116">
        <v>3446.18</v>
      </c>
      <c r="J88" s="116">
        <v>2040.14</v>
      </c>
      <c r="K88" s="39">
        <v>134</v>
      </c>
      <c r="L88" s="33" t="s">
        <v>23</v>
      </c>
      <c r="M88" s="41">
        <v>598603</v>
      </c>
      <c r="N88" s="31">
        <v>534097</v>
      </c>
      <c r="O88" s="31">
        <v>32847</v>
      </c>
      <c r="P88" s="31">
        <v>1729</v>
      </c>
      <c r="Q88" s="31">
        <v>29930</v>
      </c>
      <c r="R88" s="103">
        <f t="shared" si="1"/>
        <v>157.564423152852</v>
      </c>
      <c r="S88" s="34">
        <v>806.13</v>
      </c>
      <c r="T88" s="35" t="s">
        <v>24</v>
      </c>
    </row>
    <row r="89" spans="1:20" ht="12.75" customHeight="1">
      <c r="A89" s="100">
        <v>76</v>
      </c>
      <c r="B89" s="30" t="s">
        <v>96</v>
      </c>
      <c r="C89" s="31">
        <v>1965</v>
      </c>
      <c r="D89" s="31" t="s">
        <v>21</v>
      </c>
      <c r="E89" s="32" t="s">
        <v>26</v>
      </c>
      <c r="F89" s="31">
        <v>5</v>
      </c>
      <c r="G89" s="31">
        <v>3</v>
      </c>
      <c r="H89" s="51">
        <v>4075</v>
      </c>
      <c r="I89" s="51">
        <v>2869</v>
      </c>
      <c r="J89" s="51">
        <v>914.1</v>
      </c>
      <c r="K89" s="31">
        <v>214</v>
      </c>
      <c r="L89" s="33" t="s">
        <v>23</v>
      </c>
      <c r="M89" s="34">
        <v>1193421</v>
      </c>
      <c r="N89" s="31">
        <v>1064818</v>
      </c>
      <c r="O89" s="31">
        <v>65485</v>
      </c>
      <c r="P89" s="31">
        <v>3447</v>
      </c>
      <c r="Q89" s="31">
        <v>59671</v>
      </c>
      <c r="R89" s="103">
        <f t="shared" si="1"/>
        <v>292.8640490797546</v>
      </c>
      <c r="S89" s="34">
        <v>806.13</v>
      </c>
      <c r="T89" s="35" t="s">
        <v>24</v>
      </c>
    </row>
    <row r="90" spans="1:20" ht="12.75" customHeight="1">
      <c r="A90" s="100">
        <v>77</v>
      </c>
      <c r="B90" s="36" t="s">
        <v>97</v>
      </c>
      <c r="C90" s="31">
        <v>1950</v>
      </c>
      <c r="D90" s="31" t="s">
        <v>21</v>
      </c>
      <c r="E90" s="37" t="s">
        <v>26</v>
      </c>
      <c r="F90" s="31">
        <v>3</v>
      </c>
      <c r="G90" s="31">
        <v>3</v>
      </c>
      <c r="H90" s="51">
        <v>2652</v>
      </c>
      <c r="I90" s="51">
        <v>1181</v>
      </c>
      <c r="J90" s="51">
        <v>563</v>
      </c>
      <c r="K90" s="31">
        <v>50</v>
      </c>
      <c r="L90" s="33" t="s">
        <v>23</v>
      </c>
      <c r="M90" s="49">
        <v>1063303</v>
      </c>
      <c r="N90" s="31">
        <v>948721</v>
      </c>
      <c r="O90" s="31">
        <v>58346</v>
      </c>
      <c r="P90" s="31">
        <v>3071</v>
      </c>
      <c r="Q90" s="31">
        <v>53165</v>
      </c>
      <c r="R90" s="103">
        <f t="shared" si="1"/>
        <v>400.94381598793365</v>
      </c>
      <c r="S90" s="34">
        <v>937.56</v>
      </c>
      <c r="T90" s="35" t="s">
        <v>24</v>
      </c>
    </row>
    <row r="91" spans="1:20" ht="12.75" customHeight="1">
      <c r="A91" s="100">
        <v>78</v>
      </c>
      <c r="B91" s="30" t="s">
        <v>121</v>
      </c>
      <c r="C91" s="31">
        <v>1983</v>
      </c>
      <c r="D91" s="31" t="s">
        <v>21</v>
      </c>
      <c r="E91" s="32" t="s">
        <v>26</v>
      </c>
      <c r="F91" s="31">
        <v>9</v>
      </c>
      <c r="G91" s="31">
        <v>3</v>
      </c>
      <c r="H91" s="51">
        <v>8430</v>
      </c>
      <c r="I91" s="51">
        <v>5949.9</v>
      </c>
      <c r="J91" s="51">
        <v>2885.1</v>
      </c>
      <c r="K91" s="31">
        <v>304</v>
      </c>
      <c r="L91" s="33" t="s">
        <v>23</v>
      </c>
      <c r="M91" s="34">
        <v>2500000</v>
      </c>
      <c r="N91" s="31">
        <v>2230600</v>
      </c>
      <c r="O91" s="31">
        <v>137180</v>
      </c>
      <c r="P91" s="31">
        <v>7220</v>
      </c>
      <c r="Q91" s="31">
        <v>125000</v>
      </c>
      <c r="R91" s="103">
        <f t="shared" si="1"/>
        <v>296.55990510083035</v>
      </c>
      <c r="S91" s="34">
        <v>886.33</v>
      </c>
      <c r="T91" s="35" t="s">
        <v>24</v>
      </c>
    </row>
    <row r="92" spans="1:20" ht="12.75" customHeight="1">
      <c r="A92" s="100">
        <v>79</v>
      </c>
      <c r="B92" s="30" t="s">
        <v>73</v>
      </c>
      <c r="C92" s="31">
        <v>1969</v>
      </c>
      <c r="D92" s="31" t="s">
        <v>21</v>
      </c>
      <c r="E92" s="32" t="s">
        <v>26</v>
      </c>
      <c r="F92" s="31">
        <v>5</v>
      </c>
      <c r="G92" s="31">
        <v>4</v>
      </c>
      <c r="H92" s="51">
        <v>3183.9</v>
      </c>
      <c r="I92" s="51">
        <v>2916</v>
      </c>
      <c r="J92" s="51">
        <v>2830</v>
      </c>
      <c r="K92" s="31">
        <v>110</v>
      </c>
      <c r="L92" s="33" t="s">
        <v>23</v>
      </c>
      <c r="M92" s="34">
        <v>2499963</v>
      </c>
      <c r="N92" s="31">
        <v>2230567</v>
      </c>
      <c r="O92" s="31">
        <v>137178</v>
      </c>
      <c r="P92" s="31">
        <v>7220</v>
      </c>
      <c r="Q92" s="31">
        <v>124998</v>
      </c>
      <c r="R92" s="103">
        <f t="shared" si="1"/>
        <v>785.1889192499764</v>
      </c>
      <c r="S92" s="34">
        <v>817.7</v>
      </c>
      <c r="T92" s="35" t="s">
        <v>24</v>
      </c>
    </row>
    <row r="93" spans="1:20" ht="12.75" customHeight="1">
      <c r="A93" s="100">
        <v>80</v>
      </c>
      <c r="B93" s="30" t="s">
        <v>74</v>
      </c>
      <c r="C93" s="31">
        <v>1917</v>
      </c>
      <c r="D93" s="31" t="s">
        <v>21</v>
      </c>
      <c r="E93" s="32" t="s">
        <v>26</v>
      </c>
      <c r="F93" s="31">
        <v>4</v>
      </c>
      <c r="G93" s="31">
        <v>4</v>
      </c>
      <c r="H93" s="51">
        <v>2367.6</v>
      </c>
      <c r="I93" s="51">
        <v>1730.4</v>
      </c>
      <c r="J93" s="51">
        <v>1443.9</v>
      </c>
      <c r="K93" s="31">
        <v>51</v>
      </c>
      <c r="L93" s="33" t="s">
        <v>23</v>
      </c>
      <c r="M93" s="34">
        <v>2499806</v>
      </c>
      <c r="N93" s="31">
        <v>2230427</v>
      </c>
      <c r="O93" s="31">
        <v>137169</v>
      </c>
      <c r="P93" s="31">
        <v>7219</v>
      </c>
      <c r="Q93" s="31">
        <v>124991</v>
      </c>
      <c r="R93" s="103">
        <f t="shared" si="1"/>
        <v>1055.8396688629837</v>
      </c>
      <c r="S93" s="34">
        <v>1623.83</v>
      </c>
      <c r="T93" s="35" t="s">
        <v>24</v>
      </c>
    </row>
    <row r="94" spans="1:20" ht="12.75" customHeight="1">
      <c r="A94" s="100">
        <v>81</v>
      </c>
      <c r="B94" s="36" t="s">
        <v>212</v>
      </c>
      <c r="C94" s="31" t="s">
        <v>226</v>
      </c>
      <c r="D94" s="31" t="s">
        <v>21</v>
      </c>
      <c r="E94" s="32" t="s">
        <v>26</v>
      </c>
      <c r="F94" s="137" t="s">
        <v>227</v>
      </c>
      <c r="G94" s="31">
        <v>5</v>
      </c>
      <c r="H94" s="51">
        <v>10343.1</v>
      </c>
      <c r="I94" s="51">
        <v>10118</v>
      </c>
      <c r="J94" s="51">
        <v>9702</v>
      </c>
      <c r="K94" s="31">
        <v>365</v>
      </c>
      <c r="L94" s="33" t="s">
        <v>23</v>
      </c>
      <c r="M94" s="34">
        <v>1779611</v>
      </c>
      <c r="N94" s="31">
        <v>1587839</v>
      </c>
      <c r="O94" s="31">
        <v>97651</v>
      </c>
      <c r="P94" s="31">
        <v>5140</v>
      </c>
      <c r="Q94" s="31">
        <v>88981</v>
      </c>
      <c r="R94" s="103">
        <f t="shared" si="1"/>
        <v>172.0577969854299</v>
      </c>
      <c r="S94" s="34">
        <v>806.13</v>
      </c>
      <c r="T94" s="35" t="s">
        <v>24</v>
      </c>
    </row>
    <row r="95" spans="1:20" ht="12.75" customHeight="1">
      <c r="A95" s="100">
        <v>82</v>
      </c>
      <c r="B95" s="30" t="s">
        <v>122</v>
      </c>
      <c r="C95" s="31">
        <v>1981</v>
      </c>
      <c r="D95" s="31" t="s">
        <v>21</v>
      </c>
      <c r="E95" s="32" t="s">
        <v>22</v>
      </c>
      <c r="F95" s="31">
        <v>9</v>
      </c>
      <c r="G95" s="31">
        <v>4</v>
      </c>
      <c r="H95" s="51">
        <v>11029.2</v>
      </c>
      <c r="I95" s="51">
        <v>10880.4</v>
      </c>
      <c r="J95" s="51">
        <v>10880.4</v>
      </c>
      <c r="K95" s="31">
        <v>485</v>
      </c>
      <c r="L95" s="33" t="s">
        <v>23</v>
      </c>
      <c r="M95" s="49">
        <v>1447449</v>
      </c>
      <c r="N95" s="31">
        <v>1291472</v>
      </c>
      <c r="O95" s="31">
        <v>79424</v>
      </c>
      <c r="P95" s="31">
        <v>4181</v>
      </c>
      <c r="Q95" s="31">
        <v>72372</v>
      </c>
      <c r="R95" s="103">
        <f t="shared" si="1"/>
        <v>131.23789576759873</v>
      </c>
      <c r="S95" s="34">
        <v>806.13</v>
      </c>
      <c r="T95" s="35" t="s">
        <v>24</v>
      </c>
    </row>
    <row r="96" spans="1:20" ht="12.75" customHeight="1">
      <c r="A96" s="100">
        <v>83</v>
      </c>
      <c r="B96" s="30" t="s">
        <v>98</v>
      </c>
      <c r="C96" s="31">
        <v>1983</v>
      </c>
      <c r="D96" s="31" t="s">
        <v>21</v>
      </c>
      <c r="E96" s="37" t="s">
        <v>26</v>
      </c>
      <c r="F96" s="31">
        <v>9</v>
      </c>
      <c r="G96" s="31">
        <v>8</v>
      </c>
      <c r="H96" s="51">
        <v>23362</v>
      </c>
      <c r="I96" s="51">
        <v>17975.3</v>
      </c>
      <c r="J96" s="51">
        <v>17318</v>
      </c>
      <c r="K96" s="31">
        <v>661</v>
      </c>
      <c r="L96" s="33" t="s">
        <v>23</v>
      </c>
      <c r="M96" s="34">
        <v>2498692</v>
      </c>
      <c r="N96" s="31">
        <v>2229433</v>
      </c>
      <c r="O96" s="31">
        <v>137108</v>
      </c>
      <c r="P96" s="31">
        <v>7216</v>
      </c>
      <c r="Q96" s="31">
        <v>124935</v>
      </c>
      <c r="R96" s="103">
        <f t="shared" si="1"/>
        <v>106.95539765431042</v>
      </c>
      <c r="S96" s="34">
        <v>806.13</v>
      </c>
      <c r="T96" s="35" t="s">
        <v>24</v>
      </c>
    </row>
    <row r="97" spans="1:20" ht="12.75" customHeight="1">
      <c r="A97" s="100">
        <v>84</v>
      </c>
      <c r="B97" s="36" t="s">
        <v>123</v>
      </c>
      <c r="C97" s="31">
        <v>1994</v>
      </c>
      <c r="D97" s="31" t="s">
        <v>21</v>
      </c>
      <c r="E97" s="32" t="s">
        <v>26</v>
      </c>
      <c r="F97" s="31">
        <v>10</v>
      </c>
      <c r="G97" s="31">
        <v>3</v>
      </c>
      <c r="H97" s="51">
        <v>7382.6</v>
      </c>
      <c r="I97" s="51">
        <v>6332</v>
      </c>
      <c r="J97" s="51">
        <v>6332</v>
      </c>
      <c r="K97" s="31">
        <v>223</v>
      </c>
      <c r="L97" s="33" t="s">
        <v>23</v>
      </c>
      <c r="M97" s="34">
        <v>1616355</v>
      </c>
      <c r="N97" s="31">
        <v>1442177</v>
      </c>
      <c r="O97" s="31">
        <v>88693</v>
      </c>
      <c r="P97" s="31">
        <v>4668</v>
      </c>
      <c r="Q97" s="31">
        <v>80817</v>
      </c>
      <c r="R97" s="103">
        <f t="shared" si="1"/>
        <v>218.9411589412944</v>
      </c>
      <c r="S97" s="34">
        <v>806.13</v>
      </c>
      <c r="T97" s="35" t="s">
        <v>24</v>
      </c>
    </row>
    <row r="98" spans="1:20" ht="12.75" customHeight="1">
      <c r="A98" s="100">
        <v>85</v>
      </c>
      <c r="B98" s="36" t="s">
        <v>43</v>
      </c>
      <c r="C98" s="31">
        <v>1955</v>
      </c>
      <c r="D98" s="31" t="s">
        <v>21</v>
      </c>
      <c r="E98" s="32" t="s">
        <v>26</v>
      </c>
      <c r="F98" s="31">
        <v>2</v>
      </c>
      <c r="G98" s="31">
        <v>1</v>
      </c>
      <c r="H98" s="51">
        <v>835.7</v>
      </c>
      <c r="I98" s="51">
        <v>651.9</v>
      </c>
      <c r="J98" s="51">
        <v>236.3</v>
      </c>
      <c r="K98" s="31">
        <v>37</v>
      </c>
      <c r="L98" s="33" t="s">
        <v>23</v>
      </c>
      <c r="M98" s="34">
        <v>657465</v>
      </c>
      <c r="N98" s="31">
        <v>586617</v>
      </c>
      <c r="O98" s="31">
        <v>36076</v>
      </c>
      <c r="P98" s="31">
        <v>1899</v>
      </c>
      <c r="Q98" s="31">
        <v>32873</v>
      </c>
      <c r="R98" s="103">
        <f t="shared" si="1"/>
        <v>786.7237046787125</v>
      </c>
      <c r="S98" s="34">
        <v>806.13</v>
      </c>
      <c r="T98" s="35" t="s">
        <v>24</v>
      </c>
    </row>
    <row r="99" spans="1:20" ht="12.75" customHeight="1">
      <c r="A99" s="100">
        <v>86</v>
      </c>
      <c r="B99" s="36" t="s">
        <v>44</v>
      </c>
      <c r="C99" s="31">
        <v>1955</v>
      </c>
      <c r="D99" s="31" t="s">
        <v>21</v>
      </c>
      <c r="E99" s="32" t="s">
        <v>26</v>
      </c>
      <c r="F99" s="31">
        <v>2</v>
      </c>
      <c r="G99" s="31">
        <v>1</v>
      </c>
      <c r="H99" s="51">
        <v>395</v>
      </c>
      <c r="I99" s="51">
        <v>370.1</v>
      </c>
      <c r="J99" s="51">
        <v>189.4</v>
      </c>
      <c r="K99" s="31">
        <v>30</v>
      </c>
      <c r="L99" s="33" t="s">
        <v>23</v>
      </c>
      <c r="M99" s="34">
        <v>318373</v>
      </c>
      <c r="N99" s="31">
        <v>284065</v>
      </c>
      <c r="O99" s="31">
        <v>17470</v>
      </c>
      <c r="P99" s="31">
        <v>919</v>
      </c>
      <c r="Q99" s="31">
        <v>15919</v>
      </c>
      <c r="R99" s="103">
        <f t="shared" si="1"/>
        <v>806.0075949367089</v>
      </c>
      <c r="S99" s="34">
        <v>806.13</v>
      </c>
      <c r="T99" s="35" t="s">
        <v>24</v>
      </c>
    </row>
    <row r="100" spans="1:20" ht="12.75" customHeight="1">
      <c r="A100" s="100">
        <v>87</v>
      </c>
      <c r="B100" s="36" t="s">
        <v>45</v>
      </c>
      <c r="C100" s="31">
        <v>1982</v>
      </c>
      <c r="D100" s="31" t="s">
        <v>21</v>
      </c>
      <c r="E100" s="32" t="s">
        <v>26</v>
      </c>
      <c r="F100" s="31">
        <v>2</v>
      </c>
      <c r="G100" s="31">
        <v>1</v>
      </c>
      <c r="H100" s="51">
        <v>425.5</v>
      </c>
      <c r="I100" s="51">
        <v>375</v>
      </c>
      <c r="J100" s="51">
        <v>288</v>
      </c>
      <c r="K100" s="31">
        <v>17</v>
      </c>
      <c r="L100" s="33" t="s">
        <v>23</v>
      </c>
      <c r="M100" s="34">
        <v>342922</v>
      </c>
      <c r="N100" s="31">
        <v>305969</v>
      </c>
      <c r="O100" s="31">
        <v>18817</v>
      </c>
      <c r="P100" s="31">
        <v>990</v>
      </c>
      <c r="Q100" s="31">
        <v>17146</v>
      </c>
      <c r="R100" s="103">
        <f t="shared" si="1"/>
        <v>805.9271445358402</v>
      </c>
      <c r="S100" s="34">
        <v>806.13</v>
      </c>
      <c r="T100" s="35" t="s">
        <v>24</v>
      </c>
    </row>
    <row r="101" spans="1:20" ht="12.75" customHeight="1">
      <c r="A101" s="100">
        <v>88</v>
      </c>
      <c r="B101" s="36" t="s">
        <v>124</v>
      </c>
      <c r="C101" s="31">
        <v>1988</v>
      </c>
      <c r="D101" s="31" t="s">
        <v>21</v>
      </c>
      <c r="E101" s="37" t="s">
        <v>22</v>
      </c>
      <c r="F101" s="31">
        <v>5</v>
      </c>
      <c r="G101" s="31">
        <v>1</v>
      </c>
      <c r="H101" s="51">
        <v>3119.6</v>
      </c>
      <c r="I101" s="51">
        <v>2810.7</v>
      </c>
      <c r="J101" s="51">
        <v>2070.7</v>
      </c>
      <c r="K101" s="31">
        <v>128</v>
      </c>
      <c r="L101" s="33" t="s">
        <v>23</v>
      </c>
      <c r="M101" s="34">
        <v>696071</v>
      </c>
      <c r="N101" s="31">
        <v>621062</v>
      </c>
      <c r="O101" s="31">
        <v>38195</v>
      </c>
      <c r="P101" s="31">
        <v>2010</v>
      </c>
      <c r="Q101" s="31">
        <v>34804</v>
      </c>
      <c r="R101" s="103">
        <f t="shared" si="1"/>
        <v>223.12828567765098</v>
      </c>
      <c r="S101" s="34">
        <v>806.13</v>
      </c>
      <c r="T101" s="35" t="s">
        <v>24</v>
      </c>
    </row>
    <row r="102" spans="1:20" ht="12.75" customHeight="1">
      <c r="A102" s="100">
        <v>89</v>
      </c>
      <c r="B102" s="30" t="s">
        <v>125</v>
      </c>
      <c r="C102" s="31">
        <v>1986</v>
      </c>
      <c r="D102" s="31" t="s">
        <v>21</v>
      </c>
      <c r="E102" s="32" t="s">
        <v>22</v>
      </c>
      <c r="F102" s="31">
        <v>5</v>
      </c>
      <c r="G102" s="31">
        <v>4</v>
      </c>
      <c r="H102" s="51">
        <v>3564.3</v>
      </c>
      <c r="I102" s="51">
        <v>2714.8</v>
      </c>
      <c r="J102" s="51">
        <v>1256.6</v>
      </c>
      <c r="K102" s="31">
        <v>149</v>
      </c>
      <c r="L102" s="33" t="s">
        <v>23</v>
      </c>
      <c r="M102" s="49">
        <v>900837</v>
      </c>
      <c r="N102" s="31">
        <v>803763</v>
      </c>
      <c r="O102" s="31">
        <v>49431</v>
      </c>
      <c r="P102" s="31">
        <v>2602</v>
      </c>
      <c r="Q102" s="31">
        <v>45041</v>
      </c>
      <c r="R102" s="103">
        <f t="shared" si="1"/>
        <v>252.73882669808938</v>
      </c>
      <c r="S102" s="34">
        <v>806.13</v>
      </c>
      <c r="T102" s="35" t="s">
        <v>24</v>
      </c>
    </row>
    <row r="103" spans="1:20" ht="12.75" customHeight="1">
      <c r="A103" s="100">
        <v>90</v>
      </c>
      <c r="B103" s="30" t="s">
        <v>126</v>
      </c>
      <c r="C103" s="31">
        <v>1998</v>
      </c>
      <c r="D103" s="31" t="s">
        <v>21</v>
      </c>
      <c r="E103" s="32" t="s">
        <v>22</v>
      </c>
      <c r="F103" s="31">
        <v>5</v>
      </c>
      <c r="G103" s="31">
        <v>4</v>
      </c>
      <c r="H103" s="51">
        <v>3732.7</v>
      </c>
      <c r="I103" s="51">
        <v>2856.8</v>
      </c>
      <c r="J103" s="51">
        <v>2511.3</v>
      </c>
      <c r="K103" s="31">
        <v>105</v>
      </c>
      <c r="L103" s="33" t="s">
        <v>23</v>
      </c>
      <c r="M103" s="49">
        <v>883020</v>
      </c>
      <c r="N103" s="31">
        <v>787866</v>
      </c>
      <c r="O103" s="31">
        <v>48453</v>
      </c>
      <c r="P103" s="31">
        <v>2550</v>
      </c>
      <c r="Q103" s="31">
        <v>44151</v>
      </c>
      <c r="R103" s="103">
        <f t="shared" si="1"/>
        <v>236.56334556755164</v>
      </c>
      <c r="S103" s="34">
        <v>806.13</v>
      </c>
      <c r="T103" s="35" t="s">
        <v>24</v>
      </c>
    </row>
    <row r="104" spans="1:20" ht="12.75" customHeight="1">
      <c r="A104" s="100">
        <v>91</v>
      </c>
      <c r="B104" s="36" t="s">
        <v>127</v>
      </c>
      <c r="C104" s="31">
        <v>1995</v>
      </c>
      <c r="D104" s="31" t="s">
        <v>21</v>
      </c>
      <c r="E104" s="37" t="s">
        <v>22</v>
      </c>
      <c r="F104" s="31">
        <v>5</v>
      </c>
      <c r="G104" s="31">
        <v>4</v>
      </c>
      <c r="H104" s="51">
        <v>3207.3</v>
      </c>
      <c r="I104" s="51">
        <v>2851.74</v>
      </c>
      <c r="J104" s="51">
        <v>2596.6</v>
      </c>
      <c r="K104" s="31">
        <v>81</v>
      </c>
      <c r="L104" s="33" t="s">
        <v>23</v>
      </c>
      <c r="M104" s="34">
        <v>713685</v>
      </c>
      <c r="N104" s="31">
        <v>636778</v>
      </c>
      <c r="O104" s="31">
        <v>39161</v>
      </c>
      <c r="P104" s="31">
        <v>2061</v>
      </c>
      <c r="Q104" s="31">
        <v>35685</v>
      </c>
      <c r="R104" s="103">
        <f t="shared" si="1"/>
        <v>222.51894116546626</v>
      </c>
      <c r="S104" s="34">
        <v>806.13</v>
      </c>
      <c r="T104" s="35" t="s">
        <v>24</v>
      </c>
    </row>
    <row r="105" spans="1:20" ht="12.75" customHeight="1">
      <c r="A105" s="100">
        <v>92</v>
      </c>
      <c r="B105" s="30" t="s">
        <v>128</v>
      </c>
      <c r="C105" s="31">
        <v>1984</v>
      </c>
      <c r="D105" s="31" t="s">
        <v>21</v>
      </c>
      <c r="E105" s="32" t="s">
        <v>22</v>
      </c>
      <c r="F105" s="31">
        <v>5</v>
      </c>
      <c r="G105" s="31">
        <v>4</v>
      </c>
      <c r="H105" s="51">
        <v>3513.1</v>
      </c>
      <c r="I105" s="51">
        <v>2674.5</v>
      </c>
      <c r="J105" s="51">
        <v>2073</v>
      </c>
      <c r="K105" s="31">
        <v>150</v>
      </c>
      <c r="L105" s="33" t="s">
        <v>23</v>
      </c>
      <c r="M105" s="49">
        <v>890674</v>
      </c>
      <c r="N105" s="31">
        <v>794695</v>
      </c>
      <c r="O105" s="31">
        <v>48873</v>
      </c>
      <c r="P105" s="31">
        <v>2572</v>
      </c>
      <c r="Q105" s="31">
        <v>44534</v>
      </c>
      <c r="R105" s="103">
        <f t="shared" si="1"/>
        <v>253.52936153254961</v>
      </c>
      <c r="S105" s="34">
        <v>806.13</v>
      </c>
      <c r="T105" s="35" t="s">
        <v>24</v>
      </c>
    </row>
    <row r="106" spans="1:20" ht="12.75" customHeight="1">
      <c r="A106" s="100">
        <v>93</v>
      </c>
      <c r="B106" s="50" t="s">
        <v>93</v>
      </c>
      <c r="C106" s="47">
        <v>1938</v>
      </c>
      <c r="D106" s="31" t="s">
        <v>21</v>
      </c>
      <c r="E106" s="48" t="s">
        <v>26</v>
      </c>
      <c r="F106" s="47">
        <v>3</v>
      </c>
      <c r="G106" s="47">
        <v>2</v>
      </c>
      <c r="H106" s="117">
        <v>1619.5</v>
      </c>
      <c r="I106" s="117">
        <v>1538.2</v>
      </c>
      <c r="J106" s="117">
        <v>1231</v>
      </c>
      <c r="K106" s="47">
        <v>36</v>
      </c>
      <c r="L106" s="33" t="s">
        <v>23</v>
      </c>
      <c r="M106" s="49">
        <v>976597</v>
      </c>
      <c r="N106" s="31">
        <v>871359</v>
      </c>
      <c r="O106" s="31">
        <v>53588</v>
      </c>
      <c r="P106" s="31">
        <v>2820</v>
      </c>
      <c r="Q106" s="31">
        <v>48830</v>
      </c>
      <c r="R106" s="103">
        <f t="shared" si="1"/>
        <v>603.0237727693733</v>
      </c>
      <c r="S106" s="49">
        <v>806.13</v>
      </c>
      <c r="T106" s="35" t="s">
        <v>24</v>
      </c>
    </row>
    <row r="107" spans="1:20" ht="12.75" customHeight="1">
      <c r="A107" s="100">
        <v>94</v>
      </c>
      <c r="B107" s="30" t="s">
        <v>129</v>
      </c>
      <c r="C107" s="31">
        <v>1971</v>
      </c>
      <c r="D107" s="31" t="s">
        <v>21</v>
      </c>
      <c r="E107" s="32" t="s">
        <v>26</v>
      </c>
      <c r="F107" s="31">
        <v>5</v>
      </c>
      <c r="G107" s="31">
        <v>6</v>
      </c>
      <c r="H107" s="51">
        <v>4207.5</v>
      </c>
      <c r="I107" s="51">
        <v>3862.5</v>
      </c>
      <c r="J107" s="51">
        <v>2792.35</v>
      </c>
      <c r="K107" s="31">
        <v>184</v>
      </c>
      <c r="L107" s="33" t="s">
        <v>23</v>
      </c>
      <c r="M107" s="34">
        <v>1136466</v>
      </c>
      <c r="N107" s="31">
        <v>1014000</v>
      </c>
      <c r="O107" s="31">
        <v>62360</v>
      </c>
      <c r="P107" s="31">
        <v>3282</v>
      </c>
      <c r="Q107" s="31">
        <v>56824</v>
      </c>
      <c r="R107" s="103">
        <f t="shared" si="1"/>
        <v>270.1048128342246</v>
      </c>
      <c r="S107" s="34">
        <v>806.13</v>
      </c>
      <c r="T107" s="35" t="s">
        <v>24</v>
      </c>
    </row>
    <row r="108" spans="1:20" ht="12.75" customHeight="1">
      <c r="A108" s="100">
        <v>95</v>
      </c>
      <c r="B108" s="30" t="s">
        <v>130</v>
      </c>
      <c r="C108" s="31">
        <v>1978</v>
      </c>
      <c r="D108" s="31" t="s">
        <v>21</v>
      </c>
      <c r="E108" s="32" t="s">
        <v>26</v>
      </c>
      <c r="F108" s="31">
        <v>5</v>
      </c>
      <c r="G108" s="31">
        <v>4</v>
      </c>
      <c r="H108" s="51">
        <v>3575.2</v>
      </c>
      <c r="I108" s="51">
        <v>3301.2</v>
      </c>
      <c r="J108" s="51">
        <v>2584.01</v>
      </c>
      <c r="K108" s="31">
        <v>177</v>
      </c>
      <c r="L108" s="33" t="s">
        <v>23</v>
      </c>
      <c r="M108" s="34">
        <v>1207687</v>
      </c>
      <c r="N108" s="31">
        <v>1077547</v>
      </c>
      <c r="O108" s="31">
        <v>66268</v>
      </c>
      <c r="P108" s="31">
        <v>3488</v>
      </c>
      <c r="Q108" s="31">
        <v>60384</v>
      </c>
      <c r="R108" s="103">
        <f t="shared" si="1"/>
        <v>337.7956477959275</v>
      </c>
      <c r="S108" s="34">
        <v>806.13</v>
      </c>
      <c r="T108" s="35" t="s">
        <v>24</v>
      </c>
    </row>
    <row r="109" spans="1:20" ht="12.75" customHeight="1">
      <c r="A109" s="100">
        <v>96</v>
      </c>
      <c r="B109" s="30" t="s">
        <v>131</v>
      </c>
      <c r="C109" s="31">
        <v>1970</v>
      </c>
      <c r="D109" s="31" t="s">
        <v>21</v>
      </c>
      <c r="E109" s="32" t="s">
        <v>26</v>
      </c>
      <c r="F109" s="31">
        <v>5</v>
      </c>
      <c r="G109" s="31">
        <v>4</v>
      </c>
      <c r="H109" s="51">
        <v>3456.7</v>
      </c>
      <c r="I109" s="51">
        <v>3180.2</v>
      </c>
      <c r="J109" s="51">
        <v>2140.1</v>
      </c>
      <c r="K109" s="31">
        <v>178</v>
      </c>
      <c r="L109" s="33" t="s">
        <v>23</v>
      </c>
      <c r="M109" s="34">
        <v>1475023</v>
      </c>
      <c r="N109" s="31">
        <v>1316074</v>
      </c>
      <c r="O109" s="31">
        <v>80937</v>
      </c>
      <c r="P109" s="31">
        <v>4261</v>
      </c>
      <c r="Q109" s="31">
        <v>73751</v>
      </c>
      <c r="R109" s="103">
        <f t="shared" si="1"/>
        <v>426.7142071918304</v>
      </c>
      <c r="S109" s="34">
        <v>806.13</v>
      </c>
      <c r="T109" s="35" t="s">
        <v>24</v>
      </c>
    </row>
    <row r="110" spans="1:20" ht="12.75" customHeight="1">
      <c r="A110" s="100">
        <v>97</v>
      </c>
      <c r="B110" s="30" t="s">
        <v>132</v>
      </c>
      <c r="C110" s="31">
        <v>1968</v>
      </c>
      <c r="D110" s="31" t="s">
        <v>21</v>
      </c>
      <c r="E110" s="32" t="s">
        <v>26</v>
      </c>
      <c r="F110" s="31">
        <v>5</v>
      </c>
      <c r="G110" s="31">
        <v>4</v>
      </c>
      <c r="H110" s="51">
        <v>3351.23</v>
      </c>
      <c r="I110" s="51">
        <v>3106.73</v>
      </c>
      <c r="J110" s="51">
        <v>1864.04</v>
      </c>
      <c r="K110" s="31">
        <v>177</v>
      </c>
      <c r="L110" s="33" t="s">
        <v>23</v>
      </c>
      <c r="M110" s="34">
        <v>2166499</v>
      </c>
      <c r="N110" s="31">
        <v>1933037</v>
      </c>
      <c r="O110" s="31">
        <v>118880</v>
      </c>
      <c r="P110" s="31">
        <v>6257</v>
      </c>
      <c r="Q110" s="31">
        <v>108325</v>
      </c>
      <c r="R110" s="103">
        <f t="shared" si="1"/>
        <v>646.4787555613909</v>
      </c>
      <c r="S110" s="34">
        <v>806.13</v>
      </c>
      <c r="T110" s="35" t="s">
        <v>24</v>
      </c>
    </row>
    <row r="111" spans="1:20" ht="12.75" customHeight="1">
      <c r="A111" s="100">
        <v>98</v>
      </c>
      <c r="B111" s="30" t="s">
        <v>133</v>
      </c>
      <c r="C111" s="31">
        <v>1959</v>
      </c>
      <c r="D111" s="31" t="s">
        <v>21</v>
      </c>
      <c r="E111" s="32" t="s">
        <v>26</v>
      </c>
      <c r="F111" s="31">
        <v>2</v>
      </c>
      <c r="G111" s="31">
        <v>4</v>
      </c>
      <c r="H111" s="51">
        <v>2134</v>
      </c>
      <c r="I111" s="51">
        <v>1350.1</v>
      </c>
      <c r="J111" s="51">
        <v>795.1</v>
      </c>
      <c r="K111" s="31">
        <v>55</v>
      </c>
      <c r="L111" s="33" t="s">
        <v>23</v>
      </c>
      <c r="M111" s="49">
        <v>1401119</v>
      </c>
      <c r="N111" s="31">
        <v>1250134</v>
      </c>
      <c r="O111" s="31">
        <v>76882</v>
      </c>
      <c r="P111" s="31">
        <v>4047</v>
      </c>
      <c r="Q111" s="31">
        <v>70056</v>
      </c>
      <c r="R111" s="103">
        <f t="shared" si="1"/>
        <v>656.5693533270853</v>
      </c>
      <c r="S111" s="34">
        <v>806.13</v>
      </c>
      <c r="T111" s="35" t="s">
        <v>24</v>
      </c>
    </row>
    <row r="112" spans="1:20" ht="12.75" customHeight="1">
      <c r="A112" s="100">
        <v>99</v>
      </c>
      <c r="B112" s="36" t="s">
        <v>99</v>
      </c>
      <c r="C112" s="31">
        <v>1917</v>
      </c>
      <c r="D112" s="31" t="s">
        <v>21</v>
      </c>
      <c r="E112" s="32" t="s">
        <v>26</v>
      </c>
      <c r="F112" s="31">
        <v>2</v>
      </c>
      <c r="G112" s="31">
        <v>3</v>
      </c>
      <c r="H112" s="51">
        <v>2276.3</v>
      </c>
      <c r="I112" s="51">
        <v>1761.5</v>
      </c>
      <c r="J112" s="51">
        <v>503.3</v>
      </c>
      <c r="K112" s="31">
        <v>49</v>
      </c>
      <c r="L112" s="33" t="s">
        <v>23</v>
      </c>
      <c r="M112" s="49">
        <v>1471632</v>
      </c>
      <c r="N112" s="31">
        <v>1313049</v>
      </c>
      <c r="O112" s="31">
        <v>80751</v>
      </c>
      <c r="P112" s="31">
        <v>4250</v>
      </c>
      <c r="Q112" s="31">
        <v>73582</v>
      </c>
      <c r="R112" s="103">
        <f t="shared" si="1"/>
        <v>646.5017792030927</v>
      </c>
      <c r="S112" s="41">
        <v>806.13</v>
      </c>
      <c r="T112" s="35" t="s">
        <v>24</v>
      </c>
    </row>
    <row r="113" spans="1:20" ht="12.75" customHeight="1">
      <c r="A113" s="100">
        <v>100</v>
      </c>
      <c r="B113" s="50" t="s">
        <v>247</v>
      </c>
      <c r="C113" s="47">
        <v>1917</v>
      </c>
      <c r="D113" s="31" t="s">
        <v>21</v>
      </c>
      <c r="E113" s="48" t="s">
        <v>26</v>
      </c>
      <c r="F113" s="47">
        <v>2</v>
      </c>
      <c r="G113" s="47">
        <v>2</v>
      </c>
      <c r="H113" s="117">
        <v>551.2</v>
      </c>
      <c r="I113" s="117">
        <v>551.2</v>
      </c>
      <c r="J113" s="117">
        <v>473.3</v>
      </c>
      <c r="K113" s="47">
        <v>26</v>
      </c>
      <c r="L113" s="33" t="s">
        <v>23</v>
      </c>
      <c r="M113" s="49">
        <v>444006</v>
      </c>
      <c r="N113" s="47">
        <v>396160</v>
      </c>
      <c r="O113" s="47">
        <v>24364</v>
      </c>
      <c r="P113" s="47">
        <v>1282</v>
      </c>
      <c r="Q113" s="47">
        <v>22200</v>
      </c>
      <c r="R113" s="103">
        <f t="shared" si="1"/>
        <v>805.5261248185776</v>
      </c>
      <c r="S113" s="49">
        <v>806.13</v>
      </c>
      <c r="T113" s="35" t="s">
        <v>24</v>
      </c>
    </row>
    <row r="114" spans="1:20" ht="12.75" customHeight="1">
      <c r="A114" s="100">
        <v>101</v>
      </c>
      <c r="B114" s="36" t="s">
        <v>100</v>
      </c>
      <c r="C114" s="31">
        <v>1947</v>
      </c>
      <c r="D114" s="31" t="s">
        <v>21</v>
      </c>
      <c r="E114" s="32" t="s">
        <v>26</v>
      </c>
      <c r="F114" s="31">
        <v>5</v>
      </c>
      <c r="G114" s="31">
        <v>2</v>
      </c>
      <c r="H114" s="51">
        <v>2328.2</v>
      </c>
      <c r="I114" s="51">
        <v>1664</v>
      </c>
      <c r="J114" s="51">
        <v>1259.4</v>
      </c>
      <c r="K114" s="31">
        <v>35</v>
      </c>
      <c r="L114" s="33" t="s">
        <v>23</v>
      </c>
      <c r="M114" s="49">
        <v>954060</v>
      </c>
      <c r="N114" s="31">
        <v>851250</v>
      </c>
      <c r="O114" s="31">
        <v>52351</v>
      </c>
      <c r="P114" s="31">
        <v>2755</v>
      </c>
      <c r="Q114" s="31">
        <v>47704</v>
      </c>
      <c r="R114" s="103">
        <f t="shared" si="1"/>
        <v>409.78438278498413</v>
      </c>
      <c r="S114" s="34">
        <v>806.13</v>
      </c>
      <c r="T114" s="35" t="s">
        <v>24</v>
      </c>
    </row>
    <row r="115" spans="1:20" ht="12.75" customHeight="1">
      <c r="A115" s="100">
        <v>102</v>
      </c>
      <c r="B115" s="46" t="s">
        <v>248</v>
      </c>
      <c r="C115" s="47">
        <v>1961</v>
      </c>
      <c r="D115" s="31" t="s">
        <v>21</v>
      </c>
      <c r="E115" s="48" t="s">
        <v>26</v>
      </c>
      <c r="F115" s="47">
        <v>5</v>
      </c>
      <c r="G115" s="47">
        <v>3</v>
      </c>
      <c r="H115" s="117">
        <v>3173.8</v>
      </c>
      <c r="I115" s="117">
        <v>3019.24</v>
      </c>
      <c r="J115" s="117">
        <v>1960.4</v>
      </c>
      <c r="K115" s="47">
        <v>52</v>
      </c>
      <c r="L115" s="33" t="s">
        <v>23</v>
      </c>
      <c r="M115" s="49">
        <v>819542</v>
      </c>
      <c r="N115" s="47">
        <v>731228</v>
      </c>
      <c r="O115" s="47">
        <v>44970</v>
      </c>
      <c r="P115" s="47">
        <v>2367</v>
      </c>
      <c r="Q115" s="47">
        <v>40977</v>
      </c>
      <c r="R115" s="103">
        <f t="shared" si="1"/>
        <v>258.2210599281618</v>
      </c>
      <c r="S115" s="49">
        <v>806.13</v>
      </c>
      <c r="T115" s="35" t="s">
        <v>24</v>
      </c>
    </row>
    <row r="116" spans="1:20" ht="12.75" customHeight="1">
      <c r="A116" s="100">
        <v>103</v>
      </c>
      <c r="B116" s="38" t="s">
        <v>213</v>
      </c>
      <c r="C116" s="39">
        <v>1974</v>
      </c>
      <c r="D116" s="31" t="s">
        <v>21</v>
      </c>
      <c r="E116" s="44" t="s">
        <v>22</v>
      </c>
      <c r="F116" s="39">
        <v>5</v>
      </c>
      <c r="G116" s="39">
        <v>6</v>
      </c>
      <c r="H116" s="116">
        <v>6475</v>
      </c>
      <c r="I116" s="116">
        <v>4342.13</v>
      </c>
      <c r="J116" s="116">
        <v>2389.53</v>
      </c>
      <c r="K116" s="39">
        <v>223</v>
      </c>
      <c r="L116" s="33" t="s">
        <v>23</v>
      </c>
      <c r="M116" s="41">
        <v>1019670</v>
      </c>
      <c r="N116" s="31">
        <v>909790</v>
      </c>
      <c r="O116" s="31">
        <v>55951</v>
      </c>
      <c r="P116" s="31">
        <v>2945</v>
      </c>
      <c r="Q116" s="31">
        <v>50984</v>
      </c>
      <c r="R116" s="103">
        <f t="shared" si="1"/>
        <v>157.47799227799229</v>
      </c>
      <c r="S116" s="41">
        <v>806.13</v>
      </c>
      <c r="T116" s="35" t="s">
        <v>24</v>
      </c>
    </row>
    <row r="117" spans="1:20" ht="12.75" customHeight="1">
      <c r="A117" s="100">
        <v>104</v>
      </c>
      <c r="B117" s="38" t="s">
        <v>134</v>
      </c>
      <c r="C117" s="39">
        <v>1975</v>
      </c>
      <c r="D117" s="31" t="s">
        <v>21</v>
      </c>
      <c r="E117" s="44" t="s">
        <v>22</v>
      </c>
      <c r="F117" s="39">
        <v>9</v>
      </c>
      <c r="G117" s="39">
        <v>2</v>
      </c>
      <c r="H117" s="116">
        <v>5029</v>
      </c>
      <c r="I117" s="116">
        <v>3780.14</v>
      </c>
      <c r="J117" s="116">
        <v>2619.54</v>
      </c>
      <c r="K117" s="39">
        <v>208</v>
      </c>
      <c r="L117" s="33" t="s">
        <v>23</v>
      </c>
      <c r="M117" s="41">
        <v>483583</v>
      </c>
      <c r="N117" s="31">
        <v>431472</v>
      </c>
      <c r="O117" s="31">
        <v>26535</v>
      </c>
      <c r="P117" s="31">
        <v>1397</v>
      </c>
      <c r="Q117" s="31">
        <v>24179</v>
      </c>
      <c r="R117" s="103">
        <f t="shared" si="1"/>
        <v>96.1588785046729</v>
      </c>
      <c r="S117" s="34">
        <v>806.13</v>
      </c>
      <c r="T117" s="35" t="s">
        <v>24</v>
      </c>
    </row>
    <row r="118" spans="1:20" ht="12.75" customHeight="1">
      <c r="A118" s="100">
        <v>105</v>
      </c>
      <c r="B118" s="38" t="s">
        <v>135</v>
      </c>
      <c r="C118" s="39">
        <v>1983</v>
      </c>
      <c r="D118" s="31" t="s">
        <v>21</v>
      </c>
      <c r="E118" s="44" t="s">
        <v>22</v>
      </c>
      <c r="F118" s="39">
        <v>9</v>
      </c>
      <c r="G118" s="39">
        <v>2</v>
      </c>
      <c r="H118" s="116">
        <v>5059</v>
      </c>
      <c r="I118" s="116">
        <v>3770.18</v>
      </c>
      <c r="J118" s="116">
        <v>2076.68</v>
      </c>
      <c r="K118" s="39">
        <v>223</v>
      </c>
      <c r="L118" s="33" t="s">
        <v>23</v>
      </c>
      <c r="M118" s="41">
        <v>483583</v>
      </c>
      <c r="N118" s="31">
        <v>431472</v>
      </c>
      <c r="O118" s="31">
        <v>26535</v>
      </c>
      <c r="P118" s="31">
        <v>1397</v>
      </c>
      <c r="Q118" s="31">
        <v>24179</v>
      </c>
      <c r="R118" s="103">
        <f t="shared" si="1"/>
        <v>95.58865388416683</v>
      </c>
      <c r="S118" s="34">
        <v>806.13</v>
      </c>
      <c r="T118" s="35" t="s">
        <v>24</v>
      </c>
    </row>
    <row r="119" spans="1:20" ht="12.75" customHeight="1">
      <c r="A119" s="100">
        <v>106</v>
      </c>
      <c r="B119" s="38" t="s">
        <v>214</v>
      </c>
      <c r="C119" s="39">
        <v>1974</v>
      </c>
      <c r="D119" s="31" t="s">
        <v>21</v>
      </c>
      <c r="E119" s="44" t="s">
        <v>22</v>
      </c>
      <c r="F119" s="39">
        <v>9</v>
      </c>
      <c r="G119" s="39">
        <v>2</v>
      </c>
      <c r="H119" s="116">
        <v>4734</v>
      </c>
      <c r="I119" s="116">
        <v>3783.58</v>
      </c>
      <c r="J119" s="116">
        <v>2307.38</v>
      </c>
      <c r="K119" s="39">
        <v>217</v>
      </c>
      <c r="L119" s="33" t="s">
        <v>23</v>
      </c>
      <c r="M119" s="41">
        <v>483583</v>
      </c>
      <c r="N119" s="31">
        <v>431472</v>
      </c>
      <c r="O119" s="31">
        <v>26535</v>
      </c>
      <c r="P119" s="31">
        <v>1397</v>
      </c>
      <c r="Q119" s="31">
        <v>24179</v>
      </c>
      <c r="R119" s="103">
        <f t="shared" si="1"/>
        <v>102.15103506548374</v>
      </c>
      <c r="S119" s="41">
        <v>806.13</v>
      </c>
      <c r="T119" s="35" t="s">
        <v>24</v>
      </c>
    </row>
    <row r="120" spans="1:20" ht="12.75" customHeight="1">
      <c r="A120" s="100">
        <v>107</v>
      </c>
      <c r="B120" s="38" t="s">
        <v>215</v>
      </c>
      <c r="C120" s="39">
        <v>1979</v>
      </c>
      <c r="D120" s="31" t="s">
        <v>21</v>
      </c>
      <c r="E120" s="44" t="s">
        <v>26</v>
      </c>
      <c r="F120" s="39">
        <v>10</v>
      </c>
      <c r="G120" s="39">
        <v>3</v>
      </c>
      <c r="H120" s="116">
        <v>9202.1</v>
      </c>
      <c r="I120" s="116">
        <v>8060.79</v>
      </c>
      <c r="J120" s="116">
        <v>6259.12</v>
      </c>
      <c r="K120" s="39">
        <v>313</v>
      </c>
      <c r="L120" s="33" t="s">
        <v>23</v>
      </c>
      <c r="M120" s="41">
        <v>1005781</v>
      </c>
      <c r="N120" s="31">
        <v>897398</v>
      </c>
      <c r="O120" s="31">
        <v>55189</v>
      </c>
      <c r="P120" s="31">
        <v>2905</v>
      </c>
      <c r="Q120" s="31">
        <v>50289</v>
      </c>
      <c r="R120" s="103">
        <f t="shared" si="1"/>
        <v>109.29907303767618</v>
      </c>
      <c r="S120" s="34">
        <v>806.13</v>
      </c>
      <c r="T120" s="35" t="s">
        <v>24</v>
      </c>
    </row>
    <row r="121" spans="1:20" ht="12.75" customHeight="1">
      <c r="A121" s="100">
        <v>108</v>
      </c>
      <c r="B121" s="30" t="s">
        <v>136</v>
      </c>
      <c r="C121" s="31">
        <v>1976</v>
      </c>
      <c r="D121" s="31" t="s">
        <v>21</v>
      </c>
      <c r="E121" s="32" t="s">
        <v>26</v>
      </c>
      <c r="F121" s="31">
        <v>9</v>
      </c>
      <c r="G121" s="31">
        <v>2</v>
      </c>
      <c r="H121" s="51">
        <v>5054.8</v>
      </c>
      <c r="I121" s="51">
        <v>4790.4</v>
      </c>
      <c r="J121" s="51">
        <v>3370.5</v>
      </c>
      <c r="K121" s="31">
        <v>211</v>
      </c>
      <c r="L121" s="33" t="s">
        <v>23</v>
      </c>
      <c r="M121" s="34">
        <v>959228</v>
      </c>
      <c r="N121" s="31">
        <v>855862</v>
      </c>
      <c r="O121" s="31">
        <v>52635</v>
      </c>
      <c r="P121" s="31">
        <v>2770</v>
      </c>
      <c r="Q121" s="31">
        <v>47961</v>
      </c>
      <c r="R121" s="103">
        <f t="shared" si="1"/>
        <v>189.76576719158027</v>
      </c>
      <c r="S121" s="34">
        <v>806.13</v>
      </c>
      <c r="T121" s="35" t="s">
        <v>24</v>
      </c>
    </row>
    <row r="122" spans="1:20" ht="12.75" customHeight="1">
      <c r="A122" s="100">
        <v>109</v>
      </c>
      <c r="B122" s="30" t="s">
        <v>137</v>
      </c>
      <c r="C122" s="31">
        <v>1971</v>
      </c>
      <c r="D122" s="31" t="s">
        <v>21</v>
      </c>
      <c r="E122" s="32" t="s">
        <v>26</v>
      </c>
      <c r="F122" s="31">
        <v>5</v>
      </c>
      <c r="G122" s="31">
        <v>4</v>
      </c>
      <c r="H122" s="51">
        <v>3121.23</v>
      </c>
      <c r="I122" s="51">
        <v>2839.23</v>
      </c>
      <c r="J122" s="51">
        <v>2334.93</v>
      </c>
      <c r="K122" s="31">
        <v>141</v>
      </c>
      <c r="L122" s="33" t="s">
        <v>23</v>
      </c>
      <c r="M122" s="34">
        <v>970142</v>
      </c>
      <c r="N122" s="31">
        <v>865599</v>
      </c>
      <c r="O122" s="31">
        <v>53234</v>
      </c>
      <c r="P122" s="31">
        <v>2802</v>
      </c>
      <c r="Q122" s="31">
        <v>48507</v>
      </c>
      <c r="R122" s="103">
        <f t="shared" si="1"/>
        <v>310.8204137471445</v>
      </c>
      <c r="S122" s="34">
        <v>806.13</v>
      </c>
      <c r="T122" s="35" t="s">
        <v>24</v>
      </c>
    </row>
    <row r="123" spans="1:20" ht="12.75" customHeight="1">
      <c r="A123" s="100">
        <v>110</v>
      </c>
      <c r="B123" s="36" t="s">
        <v>138</v>
      </c>
      <c r="C123" s="31">
        <v>1957</v>
      </c>
      <c r="D123" s="31" t="s">
        <v>21</v>
      </c>
      <c r="E123" s="32" t="s">
        <v>26</v>
      </c>
      <c r="F123" s="31">
        <v>3</v>
      </c>
      <c r="G123" s="31">
        <v>2</v>
      </c>
      <c r="H123" s="51">
        <v>1860.15</v>
      </c>
      <c r="I123" s="51">
        <v>1762.15</v>
      </c>
      <c r="J123" s="51">
        <v>1316.5</v>
      </c>
      <c r="K123" s="31">
        <v>88</v>
      </c>
      <c r="L123" s="33" t="s">
        <v>23</v>
      </c>
      <c r="M123" s="34">
        <v>1486650</v>
      </c>
      <c r="N123" s="31">
        <v>1326449</v>
      </c>
      <c r="O123" s="31">
        <v>81575</v>
      </c>
      <c r="P123" s="31">
        <v>4294</v>
      </c>
      <c r="Q123" s="31">
        <v>74332</v>
      </c>
      <c r="R123" s="103">
        <f t="shared" si="1"/>
        <v>799.2097411499072</v>
      </c>
      <c r="S123" s="34">
        <v>799.21</v>
      </c>
      <c r="T123" s="35" t="s">
        <v>24</v>
      </c>
    </row>
    <row r="124" spans="1:20" ht="12.75" customHeight="1">
      <c r="A124" s="100">
        <v>111</v>
      </c>
      <c r="B124" s="30" t="s">
        <v>139</v>
      </c>
      <c r="C124" s="31">
        <v>1966</v>
      </c>
      <c r="D124" s="31" t="s">
        <v>21</v>
      </c>
      <c r="E124" s="32" t="s">
        <v>26</v>
      </c>
      <c r="F124" s="31">
        <v>5</v>
      </c>
      <c r="G124" s="31">
        <v>4</v>
      </c>
      <c r="H124" s="51">
        <v>4682</v>
      </c>
      <c r="I124" s="51">
        <v>2099.4</v>
      </c>
      <c r="J124" s="51">
        <v>1987.5</v>
      </c>
      <c r="K124" s="31">
        <v>252</v>
      </c>
      <c r="L124" s="33" t="s">
        <v>23</v>
      </c>
      <c r="M124" s="34">
        <v>1086430</v>
      </c>
      <c r="N124" s="31">
        <v>969356</v>
      </c>
      <c r="O124" s="31">
        <v>59615</v>
      </c>
      <c r="P124" s="31">
        <v>3138</v>
      </c>
      <c r="Q124" s="31">
        <v>54321</v>
      </c>
      <c r="R124" s="103">
        <f t="shared" si="1"/>
        <v>232.04399829132848</v>
      </c>
      <c r="S124" s="34">
        <v>806.13</v>
      </c>
      <c r="T124" s="35" t="s">
        <v>24</v>
      </c>
    </row>
    <row r="125" spans="1:20" ht="12.75" customHeight="1">
      <c r="A125" s="100">
        <v>112</v>
      </c>
      <c r="B125" s="30" t="s">
        <v>140</v>
      </c>
      <c r="C125" s="31">
        <v>1969</v>
      </c>
      <c r="D125" s="31" t="s">
        <v>21</v>
      </c>
      <c r="E125" s="32" t="s">
        <v>22</v>
      </c>
      <c r="F125" s="31">
        <v>5</v>
      </c>
      <c r="G125" s="31">
        <v>4</v>
      </c>
      <c r="H125" s="51">
        <v>3793.1</v>
      </c>
      <c r="I125" s="51">
        <v>3524.6</v>
      </c>
      <c r="J125" s="51">
        <v>2420.5</v>
      </c>
      <c r="K125" s="31">
        <v>194</v>
      </c>
      <c r="L125" s="33" t="s">
        <v>23</v>
      </c>
      <c r="M125" s="34">
        <v>1896777</v>
      </c>
      <c r="N125" s="31">
        <v>1692380</v>
      </c>
      <c r="O125" s="31">
        <v>104080</v>
      </c>
      <c r="P125" s="31">
        <v>5478</v>
      </c>
      <c r="Q125" s="31">
        <v>94839</v>
      </c>
      <c r="R125" s="103">
        <f t="shared" si="1"/>
        <v>500.0598455089505</v>
      </c>
      <c r="S125" s="34">
        <v>1026.93</v>
      </c>
      <c r="T125" s="35" t="s">
        <v>24</v>
      </c>
    </row>
    <row r="126" spans="1:20" ht="12.75" customHeight="1">
      <c r="A126" s="100">
        <v>113</v>
      </c>
      <c r="B126" s="38" t="s">
        <v>216</v>
      </c>
      <c r="C126" s="39">
        <v>1979</v>
      </c>
      <c r="D126" s="31" t="s">
        <v>21</v>
      </c>
      <c r="E126" s="44" t="s">
        <v>26</v>
      </c>
      <c r="F126" s="39">
        <v>5</v>
      </c>
      <c r="G126" s="39">
        <v>2</v>
      </c>
      <c r="H126" s="116">
        <v>4589</v>
      </c>
      <c r="I126" s="116">
        <v>3184.4</v>
      </c>
      <c r="J126" s="116">
        <v>2717.2</v>
      </c>
      <c r="K126" s="39">
        <v>173</v>
      </c>
      <c r="L126" s="33" t="s">
        <v>23</v>
      </c>
      <c r="M126" s="41">
        <v>1006308</v>
      </c>
      <c r="N126" s="31">
        <v>897869</v>
      </c>
      <c r="O126" s="31">
        <v>55218</v>
      </c>
      <c r="P126" s="31">
        <v>2906</v>
      </c>
      <c r="Q126" s="31">
        <v>50315</v>
      </c>
      <c r="R126" s="103">
        <f t="shared" si="1"/>
        <v>219.28699062976685</v>
      </c>
      <c r="S126" s="34">
        <v>806.13</v>
      </c>
      <c r="T126" s="35" t="s">
        <v>24</v>
      </c>
    </row>
    <row r="127" spans="1:20" ht="12.75" customHeight="1">
      <c r="A127" s="100">
        <v>114</v>
      </c>
      <c r="B127" s="30" t="s">
        <v>141</v>
      </c>
      <c r="C127" s="31">
        <v>1983</v>
      </c>
      <c r="D127" s="31" t="s">
        <v>21</v>
      </c>
      <c r="E127" s="32" t="s">
        <v>22</v>
      </c>
      <c r="F127" s="31">
        <v>9</v>
      </c>
      <c r="G127" s="31">
        <v>6</v>
      </c>
      <c r="H127" s="51">
        <v>13995.12</v>
      </c>
      <c r="I127" s="51">
        <v>11319.12</v>
      </c>
      <c r="J127" s="51">
        <v>8431.01</v>
      </c>
      <c r="K127" s="31">
        <v>607</v>
      </c>
      <c r="L127" s="33" t="s">
        <v>23</v>
      </c>
      <c r="M127" s="34">
        <v>1302785</v>
      </c>
      <c r="N127" s="31">
        <v>1162397</v>
      </c>
      <c r="O127" s="31">
        <v>71486</v>
      </c>
      <c r="P127" s="31">
        <v>3763</v>
      </c>
      <c r="Q127" s="31">
        <v>65139</v>
      </c>
      <c r="R127" s="103">
        <f t="shared" si="1"/>
        <v>93.08851942677161</v>
      </c>
      <c r="S127" s="34">
        <v>806.13</v>
      </c>
      <c r="T127" s="35" t="s">
        <v>24</v>
      </c>
    </row>
    <row r="128" spans="1:20" ht="12.75" customHeight="1">
      <c r="A128" s="100">
        <v>115</v>
      </c>
      <c r="B128" s="30" t="s">
        <v>142</v>
      </c>
      <c r="C128" s="31">
        <v>1987</v>
      </c>
      <c r="D128" s="31" t="s">
        <v>21</v>
      </c>
      <c r="E128" s="32" t="s">
        <v>22</v>
      </c>
      <c r="F128" s="31">
        <v>9</v>
      </c>
      <c r="G128" s="31">
        <v>7</v>
      </c>
      <c r="H128" s="51">
        <v>14956.85</v>
      </c>
      <c r="I128" s="51">
        <v>13495.25</v>
      </c>
      <c r="J128" s="51">
        <v>9443.15</v>
      </c>
      <c r="K128" s="31">
        <v>606</v>
      </c>
      <c r="L128" s="33" t="s">
        <v>23</v>
      </c>
      <c r="M128" s="34">
        <v>2053220</v>
      </c>
      <c r="N128" s="31">
        <v>1831965</v>
      </c>
      <c r="O128" s="31">
        <v>112664</v>
      </c>
      <c r="P128" s="31">
        <v>5930</v>
      </c>
      <c r="Q128" s="31">
        <v>102661</v>
      </c>
      <c r="R128" s="103">
        <f t="shared" si="1"/>
        <v>137.2762312920167</v>
      </c>
      <c r="S128" s="34">
        <v>806.13</v>
      </c>
      <c r="T128" s="35" t="s">
        <v>24</v>
      </c>
    </row>
    <row r="129" spans="1:20" ht="12.75" customHeight="1">
      <c r="A129" s="100">
        <v>116</v>
      </c>
      <c r="B129" s="36" t="s">
        <v>171</v>
      </c>
      <c r="C129" s="31">
        <v>1977</v>
      </c>
      <c r="D129" s="31" t="s">
        <v>21</v>
      </c>
      <c r="E129" s="32" t="s">
        <v>22</v>
      </c>
      <c r="F129" s="31">
        <v>9</v>
      </c>
      <c r="G129" s="31">
        <v>1</v>
      </c>
      <c r="H129" s="51">
        <v>5284.54</v>
      </c>
      <c r="I129" s="51">
        <v>4317.24</v>
      </c>
      <c r="J129" s="51">
        <v>3606.54</v>
      </c>
      <c r="K129" s="31">
        <v>193</v>
      </c>
      <c r="L129" s="33" t="s">
        <v>23</v>
      </c>
      <c r="M129" s="34">
        <v>1469838</v>
      </c>
      <c r="N129" s="31">
        <v>1311448</v>
      </c>
      <c r="O129" s="31">
        <v>80653</v>
      </c>
      <c r="P129" s="31">
        <v>4245</v>
      </c>
      <c r="Q129" s="31">
        <v>73492</v>
      </c>
      <c r="R129" s="103">
        <f t="shared" si="1"/>
        <v>278.13925147694977</v>
      </c>
      <c r="S129" s="34">
        <v>944.48</v>
      </c>
      <c r="T129" s="35" t="s">
        <v>24</v>
      </c>
    </row>
    <row r="130" spans="1:20" ht="12.75" customHeight="1">
      <c r="A130" s="100">
        <v>117</v>
      </c>
      <c r="B130" s="38" t="s">
        <v>143</v>
      </c>
      <c r="C130" s="39">
        <v>1975</v>
      </c>
      <c r="D130" s="31" t="s">
        <v>21</v>
      </c>
      <c r="E130" s="40" t="s">
        <v>22</v>
      </c>
      <c r="F130" s="39">
        <v>5</v>
      </c>
      <c r="G130" s="39">
        <v>4</v>
      </c>
      <c r="H130" s="116">
        <v>4348.9</v>
      </c>
      <c r="I130" s="116">
        <v>3538.95</v>
      </c>
      <c r="J130" s="116">
        <v>2750.15</v>
      </c>
      <c r="K130" s="39">
        <v>169</v>
      </c>
      <c r="L130" s="33" t="s">
        <v>23</v>
      </c>
      <c r="M130" s="45">
        <v>823428</v>
      </c>
      <c r="N130" s="31">
        <v>734695</v>
      </c>
      <c r="O130" s="31">
        <v>45184</v>
      </c>
      <c r="P130" s="31">
        <v>2378</v>
      </c>
      <c r="Q130" s="31">
        <v>41171</v>
      </c>
      <c r="R130" s="103">
        <f t="shared" si="1"/>
        <v>189.34167260686613</v>
      </c>
      <c r="S130" s="34">
        <v>806.13</v>
      </c>
      <c r="T130" s="35" t="s">
        <v>24</v>
      </c>
    </row>
    <row r="131" spans="1:20" ht="12.75" customHeight="1">
      <c r="A131" s="100">
        <v>118</v>
      </c>
      <c r="B131" s="30" t="s">
        <v>144</v>
      </c>
      <c r="C131" s="31">
        <v>1988</v>
      </c>
      <c r="D131" s="31" t="s">
        <v>21</v>
      </c>
      <c r="E131" s="37" t="s">
        <v>22</v>
      </c>
      <c r="F131" s="31">
        <v>10</v>
      </c>
      <c r="G131" s="31">
        <v>4</v>
      </c>
      <c r="H131" s="51">
        <v>10508.33</v>
      </c>
      <c r="I131" s="51">
        <v>8708</v>
      </c>
      <c r="J131" s="51">
        <v>7552.53</v>
      </c>
      <c r="K131" s="31">
        <v>371</v>
      </c>
      <c r="L131" s="33" t="s">
        <v>23</v>
      </c>
      <c r="M131" s="49">
        <v>860681</v>
      </c>
      <c r="N131" s="31">
        <v>767934</v>
      </c>
      <c r="O131" s="31">
        <v>47227</v>
      </c>
      <c r="P131" s="31">
        <v>2486</v>
      </c>
      <c r="Q131" s="31">
        <v>43034</v>
      </c>
      <c r="R131" s="103">
        <f t="shared" si="1"/>
        <v>81.9046413654691</v>
      </c>
      <c r="S131" s="34">
        <v>806.13</v>
      </c>
      <c r="T131" s="35" t="s">
        <v>24</v>
      </c>
    </row>
    <row r="132" spans="1:20" ht="12.75" customHeight="1">
      <c r="A132" s="100">
        <v>119</v>
      </c>
      <c r="B132" s="38" t="s">
        <v>145</v>
      </c>
      <c r="C132" s="39">
        <v>1991</v>
      </c>
      <c r="D132" s="31" t="s">
        <v>21</v>
      </c>
      <c r="E132" s="40" t="s">
        <v>22</v>
      </c>
      <c r="F132" s="39">
        <v>10</v>
      </c>
      <c r="G132" s="39">
        <v>5</v>
      </c>
      <c r="H132" s="116">
        <v>12886.78</v>
      </c>
      <c r="I132" s="116">
        <v>10818</v>
      </c>
      <c r="J132" s="116">
        <v>9308.28</v>
      </c>
      <c r="K132" s="39">
        <v>453</v>
      </c>
      <c r="L132" s="33" t="s">
        <v>23</v>
      </c>
      <c r="M132" s="45">
        <v>1259536</v>
      </c>
      <c r="N132" s="31">
        <v>1123808</v>
      </c>
      <c r="O132" s="31">
        <v>69113</v>
      </c>
      <c r="P132" s="31">
        <v>3638</v>
      </c>
      <c r="Q132" s="31">
        <v>62977</v>
      </c>
      <c r="R132" s="103">
        <f t="shared" si="1"/>
        <v>97.73861274887908</v>
      </c>
      <c r="S132" s="41">
        <v>806.13</v>
      </c>
      <c r="T132" s="35" t="s">
        <v>24</v>
      </c>
    </row>
    <row r="133" spans="1:20" ht="12.75" customHeight="1">
      <c r="A133" s="100">
        <v>120</v>
      </c>
      <c r="B133" s="38" t="s">
        <v>146</v>
      </c>
      <c r="C133" s="39">
        <v>1980</v>
      </c>
      <c r="D133" s="31" t="s">
        <v>21</v>
      </c>
      <c r="E133" s="40" t="s">
        <v>26</v>
      </c>
      <c r="F133" s="39">
        <v>9</v>
      </c>
      <c r="G133" s="39">
        <v>5</v>
      </c>
      <c r="H133" s="116">
        <v>15871.45</v>
      </c>
      <c r="I133" s="116">
        <v>12986.6</v>
      </c>
      <c r="J133" s="116">
        <v>10138.6</v>
      </c>
      <c r="K133" s="39">
        <v>527</v>
      </c>
      <c r="L133" s="33" t="s">
        <v>23</v>
      </c>
      <c r="M133" s="45">
        <v>1449658</v>
      </c>
      <c r="N133" s="31">
        <v>1293443</v>
      </c>
      <c r="O133" s="31">
        <v>79546</v>
      </c>
      <c r="P133" s="31">
        <v>4187</v>
      </c>
      <c r="Q133" s="31">
        <v>72482</v>
      </c>
      <c r="R133" s="103">
        <f t="shared" si="1"/>
        <v>91.33746444086708</v>
      </c>
      <c r="S133" s="41">
        <v>806.13</v>
      </c>
      <c r="T133" s="35" t="s">
        <v>24</v>
      </c>
    </row>
    <row r="134" spans="1:20" ht="12.75" customHeight="1">
      <c r="A134" s="100">
        <v>121</v>
      </c>
      <c r="B134" s="30" t="s">
        <v>101</v>
      </c>
      <c r="C134" s="31">
        <v>1962</v>
      </c>
      <c r="D134" s="31" t="s">
        <v>21</v>
      </c>
      <c r="E134" s="32" t="s">
        <v>26</v>
      </c>
      <c r="F134" s="31">
        <v>5</v>
      </c>
      <c r="G134" s="31">
        <v>3</v>
      </c>
      <c r="H134" s="51">
        <v>2601.02</v>
      </c>
      <c r="I134" s="51">
        <v>2426.02</v>
      </c>
      <c r="J134" s="51">
        <v>1597.93</v>
      </c>
      <c r="K134" s="31">
        <v>133</v>
      </c>
      <c r="L134" s="33" t="s">
        <v>23</v>
      </c>
      <c r="M134" s="34">
        <v>776229</v>
      </c>
      <c r="N134" s="31">
        <v>692583</v>
      </c>
      <c r="O134" s="31">
        <v>42593</v>
      </c>
      <c r="P134" s="31">
        <v>2242</v>
      </c>
      <c r="Q134" s="31">
        <v>38811</v>
      </c>
      <c r="R134" s="103">
        <f t="shared" si="1"/>
        <v>298.4325380043214</v>
      </c>
      <c r="S134" s="34">
        <v>806.13</v>
      </c>
      <c r="T134" s="35" t="s">
        <v>24</v>
      </c>
    </row>
    <row r="135" spans="1:20" ht="12.75" customHeight="1">
      <c r="A135" s="100">
        <v>122</v>
      </c>
      <c r="B135" s="30" t="s">
        <v>102</v>
      </c>
      <c r="C135" s="31">
        <v>1957</v>
      </c>
      <c r="D135" s="31" t="s">
        <v>21</v>
      </c>
      <c r="E135" s="32" t="s">
        <v>26</v>
      </c>
      <c r="F135" s="31">
        <v>5</v>
      </c>
      <c r="G135" s="31">
        <v>4</v>
      </c>
      <c r="H135" s="51">
        <v>3478.35</v>
      </c>
      <c r="I135" s="51">
        <v>3239.85</v>
      </c>
      <c r="J135" s="51">
        <v>2610.35</v>
      </c>
      <c r="K135" s="31">
        <v>138</v>
      </c>
      <c r="L135" s="33" t="s">
        <v>23</v>
      </c>
      <c r="M135" s="34">
        <v>1927661</v>
      </c>
      <c r="N135" s="31">
        <v>1719936</v>
      </c>
      <c r="O135" s="31">
        <v>105775</v>
      </c>
      <c r="P135" s="31">
        <v>5567</v>
      </c>
      <c r="Q135" s="31">
        <v>96383</v>
      </c>
      <c r="R135" s="103">
        <f t="shared" si="1"/>
        <v>554.1883364238792</v>
      </c>
      <c r="S135" s="34">
        <v>806.13</v>
      </c>
      <c r="T135" s="35" t="s">
        <v>24</v>
      </c>
    </row>
    <row r="136" spans="1:20" ht="12.75" customHeight="1">
      <c r="A136" s="100">
        <v>123</v>
      </c>
      <c r="B136" s="50" t="s">
        <v>147</v>
      </c>
      <c r="C136" s="47">
        <v>1968</v>
      </c>
      <c r="D136" s="31" t="s">
        <v>21</v>
      </c>
      <c r="E136" s="48" t="s">
        <v>26</v>
      </c>
      <c r="F136" s="47">
        <v>5</v>
      </c>
      <c r="G136" s="47">
        <v>4</v>
      </c>
      <c r="H136" s="117">
        <v>3543</v>
      </c>
      <c r="I136" s="117">
        <v>2889</v>
      </c>
      <c r="J136" s="117">
        <v>2889</v>
      </c>
      <c r="K136" s="47">
        <v>70</v>
      </c>
      <c r="L136" s="33" t="s">
        <v>23</v>
      </c>
      <c r="M136" s="49">
        <v>815222</v>
      </c>
      <c r="N136" s="31">
        <v>727374</v>
      </c>
      <c r="O136" s="31">
        <v>44733</v>
      </c>
      <c r="P136" s="31">
        <v>2354</v>
      </c>
      <c r="Q136" s="31">
        <v>40761</v>
      </c>
      <c r="R136" s="103">
        <f t="shared" si="1"/>
        <v>230.09370589895568</v>
      </c>
      <c r="S136" s="49">
        <v>231.62</v>
      </c>
      <c r="T136" s="35" t="s">
        <v>24</v>
      </c>
    </row>
    <row r="137" spans="1:20" ht="12.75" customHeight="1">
      <c r="A137" s="100">
        <v>124</v>
      </c>
      <c r="B137" s="42" t="s">
        <v>103</v>
      </c>
      <c r="C137" s="43">
        <v>1993</v>
      </c>
      <c r="D137" s="31" t="s">
        <v>21</v>
      </c>
      <c r="E137" s="44" t="s">
        <v>26</v>
      </c>
      <c r="F137" s="43">
        <v>6</v>
      </c>
      <c r="G137" s="43">
        <v>5</v>
      </c>
      <c r="H137" s="118">
        <v>6480.8</v>
      </c>
      <c r="I137" s="118">
        <v>2597.1</v>
      </c>
      <c r="J137" s="118">
        <v>1690.5</v>
      </c>
      <c r="K137" s="43">
        <v>187</v>
      </c>
      <c r="L137" s="33" t="s">
        <v>23</v>
      </c>
      <c r="M137" s="45">
        <v>907800</v>
      </c>
      <c r="N137" s="31">
        <v>809975</v>
      </c>
      <c r="O137" s="31">
        <v>49813</v>
      </c>
      <c r="P137" s="31">
        <v>2622</v>
      </c>
      <c r="Q137" s="31">
        <v>45390</v>
      </c>
      <c r="R137" s="103">
        <f t="shared" si="1"/>
        <v>140.0752993457598</v>
      </c>
      <c r="S137" s="45">
        <v>806.13</v>
      </c>
      <c r="T137" s="35" t="s">
        <v>24</v>
      </c>
    </row>
    <row r="138" spans="1:20" ht="12.75" customHeight="1">
      <c r="A138" s="100">
        <v>125</v>
      </c>
      <c r="B138" s="30" t="s">
        <v>105</v>
      </c>
      <c r="C138" s="31">
        <v>1969</v>
      </c>
      <c r="D138" s="31" t="s">
        <v>21</v>
      </c>
      <c r="E138" s="32" t="s">
        <v>26</v>
      </c>
      <c r="F138" s="31">
        <v>5</v>
      </c>
      <c r="G138" s="31">
        <v>2</v>
      </c>
      <c r="H138" s="51">
        <v>2676.1</v>
      </c>
      <c r="I138" s="51">
        <v>1626.5</v>
      </c>
      <c r="J138" s="51">
        <v>1274.5</v>
      </c>
      <c r="K138" s="31">
        <v>40</v>
      </c>
      <c r="L138" s="33" t="s">
        <v>23</v>
      </c>
      <c r="M138" s="34">
        <v>1039540</v>
      </c>
      <c r="N138" s="31">
        <v>927519</v>
      </c>
      <c r="O138" s="31">
        <v>57042</v>
      </c>
      <c r="P138" s="31">
        <v>3002</v>
      </c>
      <c r="Q138" s="31">
        <v>51977</v>
      </c>
      <c r="R138" s="103">
        <f t="shared" si="1"/>
        <v>388.45334628750794</v>
      </c>
      <c r="S138" s="34">
        <v>806.13</v>
      </c>
      <c r="T138" s="35" t="s">
        <v>24</v>
      </c>
    </row>
    <row r="139" spans="1:20" ht="12.75" customHeight="1">
      <c r="A139" s="100">
        <v>126</v>
      </c>
      <c r="B139" s="38" t="s">
        <v>106</v>
      </c>
      <c r="C139" s="39">
        <v>1982</v>
      </c>
      <c r="D139" s="31" t="s">
        <v>21</v>
      </c>
      <c r="E139" s="40" t="s">
        <v>22</v>
      </c>
      <c r="F139" s="39">
        <v>9</v>
      </c>
      <c r="G139" s="39">
        <v>4</v>
      </c>
      <c r="H139" s="116">
        <v>11912.56</v>
      </c>
      <c r="I139" s="116">
        <v>11367.64</v>
      </c>
      <c r="J139" s="116">
        <v>9973.82</v>
      </c>
      <c r="K139" s="39">
        <v>452</v>
      </c>
      <c r="L139" s="33" t="s">
        <v>23</v>
      </c>
      <c r="M139" s="41">
        <v>3708504</v>
      </c>
      <c r="N139" s="31">
        <v>3308876</v>
      </c>
      <c r="O139" s="31">
        <v>203493</v>
      </c>
      <c r="P139" s="31">
        <v>10710</v>
      </c>
      <c r="Q139" s="31">
        <v>185425</v>
      </c>
      <c r="R139" s="103">
        <f t="shared" si="1"/>
        <v>311.31041522561065</v>
      </c>
      <c r="S139" s="34">
        <v>799.21</v>
      </c>
      <c r="T139" s="35" t="s">
        <v>24</v>
      </c>
    </row>
    <row r="140" spans="1:20" ht="12.75" customHeight="1">
      <c r="A140" s="100">
        <v>127</v>
      </c>
      <c r="B140" s="30" t="s">
        <v>107</v>
      </c>
      <c r="C140" s="31">
        <v>1977</v>
      </c>
      <c r="D140" s="31" t="s">
        <v>21</v>
      </c>
      <c r="E140" s="37" t="s">
        <v>26</v>
      </c>
      <c r="F140" s="31">
        <v>9</v>
      </c>
      <c r="G140" s="31">
        <v>3</v>
      </c>
      <c r="H140" s="51">
        <v>8396.8</v>
      </c>
      <c r="I140" s="51">
        <v>8163</v>
      </c>
      <c r="J140" s="51">
        <v>8163</v>
      </c>
      <c r="K140" s="31">
        <v>303</v>
      </c>
      <c r="L140" s="33" t="s">
        <v>23</v>
      </c>
      <c r="M140" s="34">
        <v>1153002</v>
      </c>
      <c r="N140" s="139">
        <v>1028754</v>
      </c>
      <c r="O140" s="139">
        <v>63268</v>
      </c>
      <c r="P140" s="139">
        <v>3330</v>
      </c>
      <c r="Q140" s="139">
        <v>57650</v>
      </c>
      <c r="R140" s="103">
        <f t="shared" si="1"/>
        <v>137.314453125</v>
      </c>
      <c r="S140" s="34">
        <v>806.13</v>
      </c>
      <c r="T140" s="35" t="s">
        <v>24</v>
      </c>
    </row>
    <row r="141" spans="1:20" ht="12.75" customHeight="1">
      <c r="A141" s="100">
        <v>128</v>
      </c>
      <c r="B141" s="38" t="s">
        <v>249</v>
      </c>
      <c r="C141" s="39">
        <v>1968</v>
      </c>
      <c r="D141" s="31" t="s">
        <v>21</v>
      </c>
      <c r="E141" s="44" t="s">
        <v>22</v>
      </c>
      <c r="F141" s="39">
        <v>5</v>
      </c>
      <c r="G141" s="39">
        <v>3</v>
      </c>
      <c r="H141" s="116">
        <v>3310.9</v>
      </c>
      <c r="I141" s="116">
        <v>2571.23</v>
      </c>
      <c r="J141" s="116">
        <v>2154.73</v>
      </c>
      <c r="K141" s="39">
        <v>125</v>
      </c>
      <c r="L141" s="33" t="s">
        <v>23</v>
      </c>
      <c r="M141" s="41">
        <v>547163</v>
      </c>
      <c r="N141" s="39">
        <v>488201</v>
      </c>
      <c r="O141" s="39">
        <v>30024</v>
      </c>
      <c r="P141" s="39">
        <v>1580</v>
      </c>
      <c r="Q141" s="39">
        <v>27358</v>
      </c>
      <c r="R141" s="103">
        <f t="shared" si="1"/>
        <v>165.26110725180465</v>
      </c>
      <c r="S141" s="41">
        <v>806.13</v>
      </c>
      <c r="T141" s="35" t="s">
        <v>24</v>
      </c>
    </row>
    <row r="142" spans="1:20" ht="12.75" customHeight="1">
      <c r="A142" s="100">
        <v>129</v>
      </c>
      <c r="B142" s="38" t="s">
        <v>59</v>
      </c>
      <c r="C142" s="39">
        <v>1986</v>
      </c>
      <c r="D142" s="31" t="s">
        <v>21</v>
      </c>
      <c r="E142" s="40" t="s">
        <v>26</v>
      </c>
      <c r="F142" s="39">
        <v>10</v>
      </c>
      <c r="G142" s="39">
        <v>11</v>
      </c>
      <c r="H142" s="116">
        <v>29186.11</v>
      </c>
      <c r="I142" s="116">
        <v>23317</v>
      </c>
      <c r="J142" s="116">
        <v>17944.71</v>
      </c>
      <c r="K142" s="39">
        <v>1004</v>
      </c>
      <c r="L142" s="33" t="s">
        <v>23</v>
      </c>
      <c r="M142" s="45">
        <v>2688336</v>
      </c>
      <c r="N142" s="31">
        <v>2398641</v>
      </c>
      <c r="O142" s="31">
        <v>147514</v>
      </c>
      <c r="P142" s="31">
        <v>7764</v>
      </c>
      <c r="Q142" s="31">
        <v>134417</v>
      </c>
      <c r="R142" s="103">
        <f t="shared" si="1"/>
        <v>92.1101167644472</v>
      </c>
      <c r="S142" s="41">
        <v>806.13</v>
      </c>
      <c r="T142" s="35" t="s">
        <v>24</v>
      </c>
    </row>
    <row r="143" spans="1:20" ht="12.75" customHeight="1">
      <c r="A143" s="100">
        <v>130</v>
      </c>
      <c r="B143" s="38" t="s">
        <v>60</v>
      </c>
      <c r="C143" s="39">
        <v>1956</v>
      </c>
      <c r="D143" s="31" t="s">
        <v>21</v>
      </c>
      <c r="E143" s="40" t="s">
        <v>26</v>
      </c>
      <c r="F143" s="39">
        <v>5</v>
      </c>
      <c r="G143" s="39">
        <v>3</v>
      </c>
      <c r="H143" s="116">
        <v>4613.2</v>
      </c>
      <c r="I143" s="116">
        <v>3614.85</v>
      </c>
      <c r="J143" s="116">
        <v>1968.85</v>
      </c>
      <c r="K143" s="39">
        <v>109</v>
      </c>
      <c r="L143" s="33" t="s">
        <v>23</v>
      </c>
      <c r="M143" s="45">
        <v>1386347</v>
      </c>
      <c r="N143" s="31">
        <v>1236954</v>
      </c>
      <c r="O143" s="31">
        <v>76072</v>
      </c>
      <c r="P143" s="31">
        <v>4004</v>
      </c>
      <c r="Q143" s="31">
        <v>69317</v>
      </c>
      <c r="R143" s="103">
        <f aca="true" t="shared" si="2" ref="R143:R189">M143/H143</f>
        <v>300.5174282493714</v>
      </c>
      <c r="S143" s="41">
        <v>806.13</v>
      </c>
      <c r="T143" s="35" t="s">
        <v>24</v>
      </c>
    </row>
    <row r="144" spans="1:20" ht="12.75" customHeight="1">
      <c r="A144" s="100">
        <v>131</v>
      </c>
      <c r="B144" s="38" t="s">
        <v>75</v>
      </c>
      <c r="C144" s="39">
        <v>1973</v>
      </c>
      <c r="D144" s="31" t="s">
        <v>21</v>
      </c>
      <c r="E144" s="40" t="s">
        <v>26</v>
      </c>
      <c r="F144" s="39">
        <v>5</v>
      </c>
      <c r="G144" s="39">
        <v>8</v>
      </c>
      <c r="H144" s="116">
        <v>7772.9</v>
      </c>
      <c r="I144" s="116">
        <v>6731.6</v>
      </c>
      <c r="J144" s="116">
        <v>5928.6</v>
      </c>
      <c r="K144" s="39">
        <v>274</v>
      </c>
      <c r="L144" s="33" t="s">
        <v>23</v>
      </c>
      <c r="M144" s="45">
        <v>1328753</v>
      </c>
      <c r="N144" s="31">
        <v>1185566</v>
      </c>
      <c r="O144" s="31">
        <v>72911</v>
      </c>
      <c r="P144" s="31">
        <v>3837</v>
      </c>
      <c r="Q144" s="31">
        <v>66439</v>
      </c>
      <c r="R144" s="103">
        <f t="shared" si="2"/>
        <v>170.9468795430277</v>
      </c>
      <c r="S144" s="41">
        <v>806.13</v>
      </c>
      <c r="T144" s="35" t="s">
        <v>24</v>
      </c>
    </row>
    <row r="145" spans="1:20" ht="12.75" customHeight="1">
      <c r="A145" s="100">
        <v>132</v>
      </c>
      <c r="B145" s="38" t="s">
        <v>76</v>
      </c>
      <c r="C145" s="39">
        <v>1994</v>
      </c>
      <c r="D145" s="31" t="s">
        <v>21</v>
      </c>
      <c r="E145" s="40" t="s">
        <v>26</v>
      </c>
      <c r="F145" s="39">
        <v>6</v>
      </c>
      <c r="G145" s="39">
        <v>8</v>
      </c>
      <c r="H145" s="116">
        <v>10309.38</v>
      </c>
      <c r="I145" s="116">
        <v>6985</v>
      </c>
      <c r="J145" s="116">
        <v>5758.87</v>
      </c>
      <c r="K145" s="39">
        <v>325</v>
      </c>
      <c r="L145" s="33" t="s">
        <v>23</v>
      </c>
      <c r="M145" s="45">
        <v>1163807</v>
      </c>
      <c r="N145" s="31">
        <v>1038395</v>
      </c>
      <c r="O145" s="31">
        <v>63860</v>
      </c>
      <c r="P145" s="31">
        <v>3361</v>
      </c>
      <c r="Q145" s="31">
        <v>58191</v>
      </c>
      <c r="R145" s="103">
        <f t="shared" si="2"/>
        <v>112.88816592268401</v>
      </c>
      <c r="S145" s="41">
        <v>806.13</v>
      </c>
      <c r="T145" s="35" t="s">
        <v>24</v>
      </c>
    </row>
    <row r="146" spans="1:20" ht="12.75" customHeight="1">
      <c r="A146" s="100">
        <v>133</v>
      </c>
      <c r="B146" s="38" t="s">
        <v>77</v>
      </c>
      <c r="C146" s="39">
        <v>1968</v>
      </c>
      <c r="D146" s="31" t="s">
        <v>21</v>
      </c>
      <c r="E146" s="40" t="s">
        <v>26</v>
      </c>
      <c r="F146" s="39">
        <v>5</v>
      </c>
      <c r="G146" s="39">
        <v>8</v>
      </c>
      <c r="H146" s="116">
        <v>7150.31</v>
      </c>
      <c r="I146" s="116">
        <v>6567</v>
      </c>
      <c r="J146" s="116">
        <v>5830.71</v>
      </c>
      <c r="K146" s="39">
        <v>310</v>
      </c>
      <c r="L146" s="33" t="s">
        <v>23</v>
      </c>
      <c r="M146" s="45">
        <v>1433627</v>
      </c>
      <c r="N146" s="31">
        <v>1279139</v>
      </c>
      <c r="O146" s="31">
        <v>78666</v>
      </c>
      <c r="P146" s="31">
        <v>4140</v>
      </c>
      <c r="Q146" s="31">
        <v>71682</v>
      </c>
      <c r="R146" s="103">
        <f t="shared" si="2"/>
        <v>200.4985797818556</v>
      </c>
      <c r="S146" s="41">
        <v>806.13</v>
      </c>
      <c r="T146" s="35" t="s">
        <v>24</v>
      </c>
    </row>
    <row r="147" spans="1:20" ht="12.75" customHeight="1">
      <c r="A147" s="100">
        <v>134</v>
      </c>
      <c r="B147" s="36" t="s">
        <v>108</v>
      </c>
      <c r="C147" s="31">
        <v>1967</v>
      </c>
      <c r="D147" s="31" t="s">
        <v>21</v>
      </c>
      <c r="E147" s="32" t="s">
        <v>26</v>
      </c>
      <c r="F147" s="31">
        <v>5</v>
      </c>
      <c r="G147" s="31">
        <v>3</v>
      </c>
      <c r="H147" s="51">
        <v>2692.29</v>
      </c>
      <c r="I147" s="51">
        <v>2507</v>
      </c>
      <c r="J147" s="51">
        <v>2118.96</v>
      </c>
      <c r="K147" s="31">
        <v>77</v>
      </c>
      <c r="L147" s="33" t="s">
        <v>23</v>
      </c>
      <c r="M147" s="34">
        <v>704966</v>
      </c>
      <c r="N147" s="31">
        <v>628999</v>
      </c>
      <c r="O147" s="31">
        <v>38683</v>
      </c>
      <c r="P147" s="31">
        <v>2036</v>
      </c>
      <c r="Q147" s="31">
        <v>35248</v>
      </c>
      <c r="R147" s="103">
        <f t="shared" si="2"/>
        <v>261.8462349895442</v>
      </c>
      <c r="S147" s="34">
        <v>806.13</v>
      </c>
      <c r="T147" s="35" t="s">
        <v>24</v>
      </c>
    </row>
    <row r="148" spans="1:20" ht="12.75" customHeight="1">
      <c r="A148" s="100">
        <v>135</v>
      </c>
      <c r="B148" s="30" t="s">
        <v>109</v>
      </c>
      <c r="C148" s="31">
        <v>1957</v>
      </c>
      <c r="D148" s="31" t="s">
        <v>21</v>
      </c>
      <c r="E148" s="32" t="s">
        <v>26</v>
      </c>
      <c r="F148" s="31">
        <v>4</v>
      </c>
      <c r="G148" s="31">
        <v>2</v>
      </c>
      <c r="H148" s="51">
        <v>1848.4</v>
      </c>
      <c r="I148" s="51">
        <v>1628.6</v>
      </c>
      <c r="J148" s="51">
        <v>1628.6</v>
      </c>
      <c r="K148" s="31">
        <v>60</v>
      </c>
      <c r="L148" s="33" t="s">
        <v>23</v>
      </c>
      <c r="M148" s="34">
        <v>1045868</v>
      </c>
      <c r="N148" s="31">
        <v>933165</v>
      </c>
      <c r="O148" s="31">
        <v>57390</v>
      </c>
      <c r="P148" s="31">
        <v>3020</v>
      </c>
      <c r="Q148" s="31">
        <v>52293</v>
      </c>
      <c r="R148" s="103">
        <f t="shared" si="2"/>
        <v>565.8234148452716</v>
      </c>
      <c r="S148" s="34">
        <v>806.13</v>
      </c>
      <c r="T148" s="35" t="s">
        <v>24</v>
      </c>
    </row>
    <row r="149" spans="1:20" ht="12.75" customHeight="1">
      <c r="A149" s="100">
        <v>136</v>
      </c>
      <c r="B149" s="30" t="s">
        <v>110</v>
      </c>
      <c r="C149" s="31">
        <v>1916</v>
      </c>
      <c r="D149" s="31" t="s">
        <v>21</v>
      </c>
      <c r="E149" s="32" t="s">
        <v>26</v>
      </c>
      <c r="F149" s="31">
        <v>2</v>
      </c>
      <c r="G149" s="31">
        <v>1</v>
      </c>
      <c r="H149" s="51">
        <v>508.1</v>
      </c>
      <c r="I149" s="51">
        <v>359.8</v>
      </c>
      <c r="J149" s="51">
        <v>359.8</v>
      </c>
      <c r="K149" s="31">
        <v>30</v>
      </c>
      <c r="L149" s="33" t="s">
        <v>23</v>
      </c>
      <c r="M149" s="34">
        <v>409594</v>
      </c>
      <c r="N149" s="31">
        <v>365456</v>
      </c>
      <c r="O149" s="31">
        <v>22475</v>
      </c>
      <c r="P149" s="31">
        <v>1183</v>
      </c>
      <c r="Q149" s="31">
        <v>20480</v>
      </c>
      <c r="R149" s="103">
        <f t="shared" si="2"/>
        <v>806.1287148199173</v>
      </c>
      <c r="S149" s="34">
        <v>806.13</v>
      </c>
      <c r="T149" s="35" t="s">
        <v>24</v>
      </c>
    </row>
    <row r="150" spans="1:20" ht="12.75" customHeight="1">
      <c r="A150" s="100">
        <v>137</v>
      </c>
      <c r="B150" s="30" t="s">
        <v>148</v>
      </c>
      <c r="C150" s="31">
        <v>1966</v>
      </c>
      <c r="D150" s="31" t="s">
        <v>21</v>
      </c>
      <c r="E150" s="37" t="s">
        <v>26</v>
      </c>
      <c r="F150" s="31">
        <v>5</v>
      </c>
      <c r="G150" s="31">
        <v>4</v>
      </c>
      <c r="H150" s="51">
        <v>4406.4</v>
      </c>
      <c r="I150" s="51">
        <v>3529.3</v>
      </c>
      <c r="J150" s="51">
        <v>2665.1</v>
      </c>
      <c r="K150" s="31">
        <v>152</v>
      </c>
      <c r="L150" s="33" t="s">
        <v>23</v>
      </c>
      <c r="M150" s="49">
        <v>1140649</v>
      </c>
      <c r="N150" s="31">
        <v>1017733</v>
      </c>
      <c r="O150" s="31">
        <v>62590</v>
      </c>
      <c r="P150" s="31">
        <v>3294</v>
      </c>
      <c r="Q150" s="31">
        <v>57032</v>
      </c>
      <c r="R150" s="103">
        <f t="shared" si="2"/>
        <v>258.8618827160494</v>
      </c>
      <c r="S150" s="34">
        <v>806.13</v>
      </c>
      <c r="T150" s="35" t="s">
        <v>24</v>
      </c>
    </row>
    <row r="151" spans="1:20" ht="12.75" customHeight="1">
      <c r="A151" s="100">
        <v>138</v>
      </c>
      <c r="B151" s="38" t="s">
        <v>104</v>
      </c>
      <c r="C151" s="39">
        <v>1980</v>
      </c>
      <c r="D151" s="31" t="s">
        <v>21</v>
      </c>
      <c r="E151" s="40" t="s">
        <v>26</v>
      </c>
      <c r="F151" s="39">
        <v>9</v>
      </c>
      <c r="G151" s="39">
        <v>4</v>
      </c>
      <c r="H151" s="116">
        <v>9779.84</v>
      </c>
      <c r="I151" s="116">
        <v>7527.65</v>
      </c>
      <c r="J151" s="116">
        <v>5685.65</v>
      </c>
      <c r="K151" s="39">
        <v>318</v>
      </c>
      <c r="L151" s="33" t="s">
        <v>23</v>
      </c>
      <c r="M151" s="45">
        <v>959118</v>
      </c>
      <c r="N151" s="31">
        <v>855763</v>
      </c>
      <c r="O151" s="31">
        <v>52629</v>
      </c>
      <c r="P151" s="31">
        <v>2770</v>
      </c>
      <c r="Q151" s="31">
        <v>47956</v>
      </c>
      <c r="R151" s="103">
        <f t="shared" si="2"/>
        <v>98.0709295857601</v>
      </c>
      <c r="S151" s="41">
        <v>806.13</v>
      </c>
      <c r="T151" s="35" t="s">
        <v>24</v>
      </c>
    </row>
    <row r="152" spans="1:20" ht="12.75" customHeight="1">
      <c r="A152" s="100">
        <v>139</v>
      </c>
      <c r="B152" s="38" t="s">
        <v>217</v>
      </c>
      <c r="C152" s="39">
        <v>1987</v>
      </c>
      <c r="D152" s="31" t="s">
        <v>21</v>
      </c>
      <c r="E152" s="44" t="s">
        <v>26</v>
      </c>
      <c r="F152" s="39">
        <v>9</v>
      </c>
      <c r="G152" s="39">
        <v>3</v>
      </c>
      <c r="H152" s="116">
        <v>9700</v>
      </c>
      <c r="I152" s="116">
        <v>8929.12</v>
      </c>
      <c r="J152" s="116">
        <v>5669.12</v>
      </c>
      <c r="K152" s="39">
        <v>424</v>
      </c>
      <c r="L152" s="33" t="s">
        <v>23</v>
      </c>
      <c r="M152" s="41">
        <v>1301141</v>
      </c>
      <c r="N152" s="31">
        <v>1160930</v>
      </c>
      <c r="O152" s="31">
        <v>71396</v>
      </c>
      <c r="P152" s="31">
        <v>3758</v>
      </c>
      <c r="Q152" s="31">
        <v>65057</v>
      </c>
      <c r="R152" s="103">
        <f t="shared" si="2"/>
        <v>134.13824742268042</v>
      </c>
      <c r="S152" s="41">
        <v>806.13</v>
      </c>
      <c r="T152" s="35" t="s">
        <v>24</v>
      </c>
    </row>
    <row r="153" spans="1:20" ht="12.75" customHeight="1">
      <c r="A153" s="100">
        <v>140</v>
      </c>
      <c r="B153" s="38" t="s">
        <v>61</v>
      </c>
      <c r="C153" s="39">
        <v>1996</v>
      </c>
      <c r="D153" s="31" t="s">
        <v>21</v>
      </c>
      <c r="E153" s="40" t="s">
        <v>22</v>
      </c>
      <c r="F153" s="39">
        <v>10</v>
      </c>
      <c r="G153" s="39">
        <v>4</v>
      </c>
      <c r="H153" s="116">
        <v>10805</v>
      </c>
      <c r="I153" s="116">
        <v>8749.44</v>
      </c>
      <c r="J153" s="116">
        <v>6460.54</v>
      </c>
      <c r="K153" s="39">
        <v>375</v>
      </c>
      <c r="L153" s="33" t="s">
        <v>23</v>
      </c>
      <c r="M153" s="45">
        <v>2272799</v>
      </c>
      <c r="N153" s="31">
        <v>2027882</v>
      </c>
      <c r="O153" s="31">
        <v>124713</v>
      </c>
      <c r="P153" s="31">
        <v>6564</v>
      </c>
      <c r="Q153" s="31">
        <v>113640</v>
      </c>
      <c r="R153" s="103">
        <f t="shared" si="2"/>
        <v>210.34696899583525</v>
      </c>
      <c r="S153" s="41">
        <v>1692.46</v>
      </c>
      <c r="T153" s="35" t="s">
        <v>24</v>
      </c>
    </row>
    <row r="154" spans="1:20" ht="12.75" customHeight="1">
      <c r="A154" s="100">
        <v>141</v>
      </c>
      <c r="B154" s="38" t="s">
        <v>218</v>
      </c>
      <c r="C154" s="39">
        <v>1982</v>
      </c>
      <c r="D154" s="31" t="s">
        <v>21</v>
      </c>
      <c r="E154" s="44" t="s">
        <v>26</v>
      </c>
      <c r="F154" s="39">
        <v>5</v>
      </c>
      <c r="G154" s="39">
        <v>4</v>
      </c>
      <c r="H154" s="116">
        <v>3748</v>
      </c>
      <c r="I154" s="116">
        <v>3341.58</v>
      </c>
      <c r="J154" s="116">
        <v>2185.68</v>
      </c>
      <c r="K154" s="39">
        <v>209</v>
      </c>
      <c r="L154" s="33" t="s">
        <v>23</v>
      </c>
      <c r="M154" s="41">
        <v>871972</v>
      </c>
      <c r="N154" s="31">
        <v>778008</v>
      </c>
      <c r="O154" s="31">
        <v>47847</v>
      </c>
      <c r="P154" s="31">
        <v>2518</v>
      </c>
      <c r="Q154" s="31">
        <v>43599</v>
      </c>
      <c r="R154" s="103">
        <f t="shared" si="2"/>
        <v>232.64994663820704</v>
      </c>
      <c r="S154" s="41">
        <v>806.13</v>
      </c>
      <c r="T154" s="35" t="s">
        <v>24</v>
      </c>
    </row>
    <row r="155" spans="1:20" ht="12.75" customHeight="1">
      <c r="A155" s="100">
        <v>142</v>
      </c>
      <c r="B155" s="38" t="s">
        <v>62</v>
      </c>
      <c r="C155" s="39">
        <v>1980</v>
      </c>
      <c r="D155" s="31" t="s">
        <v>21</v>
      </c>
      <c r="E155" s="40" t="s">
        <v>26</v>
      </c>
      <c r="F155" s="39">
        <v>5</v>
      </c>
      <c r="G155" s="39">
        <v>4</v>
      </c>
      <c r="H155" s="116">
        <v>4061</v>
      </c>
      <c r="I155" s="116">
        <v>3848.54</v>
      </c>
      <c r="J155" s="116">
        <v>2048.74</v>
      </c>
      <c r="K155" s="39">
        <v>216</v>
      </c>
      <c r="L155" s="33" t="s">
        <v>23</v>
      </c>
      <c r="M155" s="45">
        <v>797249</v>
      </c>
      <c r="N155" s="31">
        <v>711337</v>
      </c>
      <c r="O155" s="31">
        <v>43747</v>
      </c>
      <c r="P155" s="31">
        <v>2302</v>
      </c>
      <c r="Q155" s="31">
        <v>39863</v>
      </c>
      <c r="R155" s="103">
        <f t="shared" si="2"/>
        <v>196.31839448411722</v>
      </c>
      <c r="S155" s="41">
        <v>806.13</v>
      </c>
      <c r="T155" s="35" t="s">
        <v>24</v>
      </c>
    </row>
    <row r="156" spans="1:20" ht="12.75" customHeight="1">
      <c r="A156" s="100">
        <v>143</v>
      </c>
      <c r="B156" s="38" t="s">
        <v>63</v>
      </c>
      <c r="C156" s="39">
        <v>1972</v>
      </c>
      <c r="D156" s="31" t="s">
        <v>21</v>
      </c>
      <c r="E156" s="40" t="s">
        <v>26</v>
      </c>
      <c r="F156" s="39">
        <v>5</v>
      </c>
      <c r="G156" s="39">
        <v>4</v>
      </c>
      <c r="H156" s="116">
        <v>4340</v>
      </c>
      <c r="I156" s="116">
        <v>3334.11</v>
      </c>
      <c r="J156" s="116">
        <v>2188.71</v>
      </c>
      <c r="K156" s="39">
        <v>181</v>
      </c>
      <c r="L156" s="33" t="s">
        <v>23</v>
      </c>
      <c r="M156" s="45">
        <v>840617</v>
      </c>
      <c r="N156" s="31">
        <v>750032</v>
      </c>
      <c r="O156" s="31">
        <v>46126</v>
      </c>
      <c r="P156" s="31">
        <v>2428</v>
      </c>
      <c r="Q156" s="31">
        <v>42031</v>
      </c>
      <c r="R156" s="103">
        <f t="shared" si="2"/>
        <v>193.6905529953917</v>
      </c>
      <c r="S156" s="41">
        <v>806.13</v>
      </c>
      <c r="T156" s="35" t="s">
        <v>24</v>
      </c>
    </row>
    <row r="157" spans="1:20" ht="12.75" customHeight="1">
      <c r="A157" s="100">
        <v>144</v>
      </c>
      <c r="B157" s="38" t="s">
        <v>219</v>
      </c>
      <c r="C157" s="39">
        <v>1984</v>
      </c>
      <c r="D157" s="31" t="s">
        <v>21</v>
      </c>
      <c r="E157" s="44" t="s">
        <v>22</v>
      </c>
      <c r="F157" s="39">
        <v>9</v>
      </c>
      <c r="G157" s="39">
        <v>5</v>
      </c>
      <c r="H157" s="116">
        <v>11107</v>
      </c>
      <c r="I157" s="116">
        <v>10005</v>
      </c>
      <c r="J157" s="116">
        <v>7187.3</v>
      </c>
      <c r="K157" s="39">
        <v>462</v>
      </c>
      <c r="L157" s="33" t="s">
        <v>23</v>
      </c>
      <c r="M157" s="41">
        <v>2690000</v>
      </c>
      <c r="N157" s="31">
        <v>2400126</v>
      </c>
      <c r="O157" s="31">
        <v>147606</v>
      </c>
      <c r="P157" s="31">
        <v>7768</v>
      </c>
      <c r="Q157" s="31">
        <v>134500</v>
      </c>
      <c r="R157" s="103">
        <f t="shared" si="2"/>
        <v>242.18961015575763</v>
      </c>
      <c r="S157" s="41">
        <v>1410.74</v>
      </c>
      <c r="T157" s="35" t="s">
        <v>24</v>
      </c>
    </row>
    <row r="158" spans="1:20" ht="12.75" customHeight="1">
      <c r="A158" s="100">
        <v>145</v>
      </c>
      <c r="B158" s="38" t="s">
        <v>64</v>
      </c>
      <c r="C158" s="39">
        <v>1986</v>
      </c>
      <c r="D158" s="31" t="s">
        <v>21</v>
      </c>
      <c r="E158" s="40" t="s">
        <v>26</v>
      </c>
      <c r="F158" s="39">
        <v>9</v>
      </c>
      <c r="G158" s="39">
        <v>6</v>
      </c>
      <c r="H158" s="116">
        <v>20407</v>
      </c>
      <c r="I158" s="116">
        <v>16136.69</v>
      </c>
      <c r="J158" s="116">
        <v>10127.49</v>
      </c>
      <c r="K158" s="39">
        <v>815</v>
      </c>
      <c r="L158" s="33" t="s">
        <v>23</v>
      </c>
      <c r="M158" s="45">
        <v>2427301</v>
      </c>
      <c r="N158" s="31">
        <v>2165735</v>
      </c>
      <c r="O158" s="31">
        <v>133191</v>
      </c>
      <c r="P158" s="31">
        <v>7010</v>
      </c>
      <c r="Q158" s="31">
        <v>121365</v>
      </c>
      <c r="R158" s="103">
        <f t="shared" si="2"/>
        <v>118.94452883814377</v>
      </c>
      <c r="S158" s="41">
        <v>806.13</v>
      </c>
      <c r="T158" s="35" t="s">
        <v>24</v>
      </c>
    </row>
    <row r="159" spans="1:20" ht="12.75" customHeight="1">
      <c r="A159" s="100">
        <v>146</v>
      </c>
      <c r="B159" s="30" t="s">
        <v>149</v>
      </c>
      <c r="C159" s="31">
        <v>1983</v>
      </c>
      <c r="D159" s="31" t="s">
        <v>21</v>
      </c>
      <c r="E159" s="37" t="s">
        <v>22</v>
      </c>
      <c r="F159" s="31">
        <v>5</v>
      </c>
      <c r="G159" s="31">
        <v>4</v>
      </c>
      <c r="H159" s="51">
        <v>2878.75</v>
      </c>
      <c r="I159" s="51">
        <v>2878.75</v>
      </c>
      <c r="J159" s="51">
        <v>1772.7</v>
      </c>
      <c r="K159" s="31">
        <v>126</v>
      </c>
      <c r="L159" s="33" t="s">
        <v>23</v>
      </c>
      <c r="M159" s="34">
        <v>704980</v>
      </c>
      <c r="N159" s="31">
        <v>629011</v>
      </c>
      <c r="O159" s="31">
        <v>38684</v>
      </c>
      <c r="P159" s="31">
        <v>2036</v>
      </c>
      <c r="Q159" s="31">
        <v>35249</v>
      </c>
      <c r="R159" s="103">
        <f t="shared" si="2"/>
        <v>244.89101172383846</v>
      </c>
      <c r="S159" s="34">
        <v>806.13</v>
      </c>
      <c r="T159" s="35" t="s">
        <v>24</v>
      </c>
    </row>
    <row r="160" spans="1:20" ht="12.75" customHeight="1">
      <c r="A160" s="100">
        <v>147</v>
      </c>
      <c r="B160" s="30" t="s">
        <v>170</v>
      </c>
      <c r="C160" s="31">
        <v>1913</v>
      </c>
      <c r="D160" s="31" t="s">
        <v>21</v>
      </c>
      <c r="E160" s="32" t="s">
        <v>175</v>
      </c>
      <c r="F160" s="31">
        <v>2</v>
      </c>
      <c r="G160" s="31">
        <v>2</v>
      </c>
      <c r="H160" s="51">
        <v>1224</v>
      </c>
      <c r="I160" s="51">
        <v>754</v>
      </c>
      <c r="J160" s="51">
        <v>362.7</v>
      </c>
      <c r="K160" s="31">
        <v>42</v>
      </c>
      <c r="L160" s="33" t="s">
        <v>23</v>
      </c>
      <c r="M160" s="34">
        <v>435841</v>
      </c>
      <c r="N160" s="31">
        <v>388875</v>
      </c>
      <c r="O160" s="31">
        <v>23915</v>
      </c>
      <c r="P160" s="31">
        <v>1259</v>
      </c>
      <c r="Q160" s="31">
        <v>21792</v>
      </c>
      <c r="R160" s="103">
        <f t="shared" si="2"/>
        <v>356.0792483660131</v>
      </c>
      <c r="S160" s="138">
        <v>806.13</v>
      </c>
      <c r="T160" s="35" t="s">
        <v>24</v>
      </c>
    </row>
    <row r="161" spans="1:20" ht="12.75" customHeight="1">
      <c r="A161" s="100">
        <v>148</v>
      </c>
      <c r="B161" s="30" t="s">
        <v>150</v>
      </c>
      <c r="C161" s="31">
        <v>1967</v>
      </c>
      <c r="D161" s="31" t="s">
        <v>21</v>
      </c>
      <c r="E161" s="32" t="s">
        <v>26</v>
      </c>
      <c r="F161" s="31">
        <v>5</v>
      </c>
      <c r="G161" s="31">
        <v>4</v>
      </c>
      <c r="H161" s="51">
        <v>3510</v>
      </c>
      <c r="I161" s="51">
        <v>2840</v>
      </c>
      <c r="J161" s="51">
        <v>2840</v>
      </c>
      <c r="K161" s="31">
        <v>135</v>
      </c>
      <c r="L161" s="33" t="s">
        <v>23</v>
      </c>
      <c r="M161" s="34">
        <v>1537271</v>
      </c>
      <c r="N161" s="31">
        <v>1371614</v>
      </c>
      <c r="O161" s="31">
        <v>84353</v>
      </c>
      <c r="P161" s="31">
        <v>4440</v>
      </c>
      <c r="Q161" s="31">
        <v>76864</v>
      </c>
      <c r="R161" s="103">
        <f t="shared" si="2"/>
        <v>437.96894586894587</v>
      </c>
      <c r="S161" s="34">
        <v>611.53</v>
      </c>
      <c r="T161" s="35" t="s">
        <v>24</v>
      </c>
    </row>
    <row r="162" spans="1:20" ht="12.75" customHeight="1">
      <c r="A162" s="100">
        <v>149</v>
      </c>
      <c r="B162" s="36" t="s">
        <v>151</v>
      </c>
      <c r="C162" s="31">
        <v>1982</v>
      </c>
      <c r="D162" s="31" t="s">
        <v>21</v>
      </c>
      <c r="E162" s="32" t="s">
        <v>26</v>
      </c>
      <c r="F162" s="31">
        <v>5</v>
      </c>
      <c r="G162" s="31">
        <v>4</v>
      </c>
      <c r="H162" s="51">
        <v>4446.4</v>
      </c>
      <c r="I162" s="51">
        <v>3266.3</v>
      </c>
      <c r="J162" s="51">
        <v>2395.5</v>
      </c>
      <c r="K162" s="31">
        <v>177</v>
      </c>
      <c r="L162" s="33" t="s">
        <v>23</v>
      </c>
      <c r="M162" s="34">
        <v>657206</v>
      </c>
      <c r="N162" s="31">
        <v>586385</v>
      </c>
      <c r="O162" s="31">
        <v>36063</v>
      </c>
      <c r="P162" s="31">
        <v>1898</v>
      </c>
      <c r="Q162" s="31">
        <v>32860</v>
      </c>
      <c r="R162" s="103">
        <f t="shared" si="2"/>
        <v>147.80631522130264</v>
      </c>
      <c r="S162" s="34">
        <v>806.13</v>
      </c>
      <c r="T162" s="35" t="s">
        <v>24</v>
      </c>
    </row>
    <row r="163" spans="1:20" ht="12.75" customHeight="1">
      <c r="A163" s="100">
        <v>150</v>
      </c>
      <c r="B163" s="30" t="s">
        <v>220</v>
      </c>
      <c r="C163" s="31">
        <v>1981</v>
      </c>
      <c r="D163" s="31" t="s">
        <v>21</v>
      </c>
      <c r="E163" s="32" t="s">
        <v>26</v>
      </c>
      <c r="F163" s="31">
        <v>9</v>
      </c>
      <c r="G163" s="31">
        <v>4</v>
      </c>
      <c r="H163" s="51">
        <v>11910.76</v>
      </c>
      <c r="I163" s="51">
        <v>9550.16</v>
      </c>
      <c r="J163" s="51">
        <v>7755.56</v>
      </c>
      <c r="K163" s="31">
        <v>474</v>
      </c>
      <c r="L163" s="33" t="s">
        <v>23</v>
      </c>
      <c r="M163" s="34">
        <v>1079447</v>
      </c>
      <c r="N163" s="31">
        <v>963127</v>
      </c>
      <c r="O163" s="31">
        <v>59231</v>
      </c>
      <c r="P163" s="31">
        <v>3117</v>
      </c>
      <c r="Q163" s="31">
        <v>53972</v>
      </c>
      <c r="R163" s="103">
        <f t="shared" si="2"/>
        <v>90.62788604589464</v>
      </c>
      <c r="S163" s="34">
        <v>806.13</v>
      </c>
      <c r="T163" s="35" t="s">
        <v>24</v>
      </c>
    </row>
    <row r="164" spans="1:20" ht="12.75" customHeight="1">
      <c r="A164" s="100">
        <v>151</v>
      </c>
      <c r="B164" s="36" t="s">
        <v>221</v>
      </c>
      <c r="C164" s="31">
        <v>1977</v>
      </c>
      <c r="D164" s="31" t="s">
        <v>21</v>
      </c>
      <c r="E164" s="32" t="s">
        <v>22</v>
      </c>
      <c r="F164" s="31">
        <v>9</v>
      </c>
      <c r="G164" s="31">
        <v>6</v>
      </c>
      <c r="H164" s="51">
        <v>19620.18</v>
      </c>
      <c r="I164" s="51">
        <v>15866.08</v>
      </c>
      <c r="J164" s="51">
        <v>12120.45</v>
      </c>
      <c r="K164" s="31">
        <v>791</v>
      </c>
      <c r="L164" s="33" t="s">
        <v>23</v>
      </c>
      <c r="M164" s="34">
        <v>1558490</v>
      </c>
      <c r="N164" s="31">
        <v>1390548</v>
      </c>
      <c r="O164" s="31">
        <v>85517</v>
      </c>
      <c r="P164" s="31">
        <v>4501</v>
      </c>
      <c r="Q164" s="31">
        <v>77924</v>
      </c>
      <c r="R164" s="103">
        <f t="shared" si="2"/>
        <v>79.43301233729761</v>
      </c>
      <c r="S164" s="34">
        <v>806.13</v>
      </c>
      <c r="T164" s="35" t="s">
        <v>24</v>
      </c>
    </row>
    <row r="165" spans="1:20" ht="12.75" customHeight="1">
      <c r="A165" s="100">
        <v>152</v>
      </c>
      <c r="B165" s="36" t="s">
        <v>152</v>
      </c>
      <c r="C165" s="31">
        <v>1969</v>
      </c>
      <c r="D165" s="31" t="s">
        <v>21</v>
      </c>
      <c r="E165" s="36" t="s">
        <v>26</v>
      </c>
      <c r="F165" s="31">
        <v>6</v>
      </c>
      <c r="G165" s="31">
        <v>3</v>
      </c>
      <c r="H165" s="51">
        <v>4340</v>
      </c>
      <c r="I165" s="51">
        <v>2668.5</v>
      </c>
      <c r="J165" s="51">
        <v>2307</v>
      </c>
      <c r="K165" s="31">
        <v>79</v>
      </c>
      <c r="L165" s="33" t="s">
        <v>23</v>
      </c>
      <c r="M165" s="49">
        <v>1392923</v>
      </c>
      <c r="N165" s="31">
        <v>1242822</v>
      </c>
      <c r="O165" s="31">
        <v>76432</v>
      </c>
      <c r="P165" s="31">
        <v>4023</v>
      </c>
      <c r="Q165" s="31">
        <v>69646</v>
      </c>
      <c r="R165" s="103">
        <f t="shared" si="2"/>
        <v>320.95</v>
      </c>
      <c r="S165" s="34">
        <v>1165.28</v>
      </c>
      <c r="T165" s="35" t="s">
        <v>24</v>
      </c>
    </row>
    <row r="166" spans="1:20" ht="12.75" customHeight="1">
      <c r="A166" s="100">
        <v>153</v>
      </c>
      <c r="B166" s="36" t="s">
        <v>153</v>
      </c>
      <c r="C166" s="31">
        <v>1991</v>
      </c>
      <c r="D166" s="31" t="s">
        <v>21</v>
      </c>
      <c r="E166" s="32" t="s">
        <v>26</v>
      </c>
      <c r="F166" s="31">
        <v>9</v>
      </c>
      <c r="G166" s="31">
        <v>3</v>
      </c>
      <c r="H166" s="51">
        <v>11140.5</v>
      </c>
      <c r="I166" s="51">
        <v>8407.9</v>
      </c>
      <c r="J166" s="51">
        <v>5776.72</v>
      </c>
      <c r="K166" s="31">
        <v>444</v>
      </c>
      <c r="L166" s="33" t="s">
        <v>23</v>
      </c>
      <c r="M166" s="34">
        <v>918839</v>
      </c>
      <c r="N166" s="31">
        <v>819824</v>
      </c>
      <c r="O166" s="31">
        <v>50419</v>
      </c>
      <c r="P166" s="31">
        <v>2654</v>
      </c>
      <c r="Q166" s="31">
        <v>45942</v>
      </c>
      <c r="R166" s="103">
        <f t="shared" si="2"/>
        <v>82.47735738970424</v>
      </c>
      <c r="S166" s="34">
        <v>806.13</v>
      </c>
      <c r="T166" s="35" t="s">
        <v>24</v>
      </c>
    </row>
    <row r="167" spans="1:20" ht="12.75" customHeight="1">
      <c r="A167" s="100">
        <v>154</v>
      </c>
      <c r="B167" s="30" t="s">
        <v>111</v>
      </c>
      <c r="C167" s="31">
        <v>1970</v>
      </c>
      <c r="D167" s="31" t="s">
        <v>21</v>
      </c>
      <c r="E167" s="32" t="s">
        <v>26</v>
      </c>
      <c r="F167" s="31">
        <v>5</v>
      </c>
      <c r="G167" s="31">
        <v>4</v>
      </c>
      <c r="H167" s="51">
        <v>2887</v>
      </c>
      <c r="I167" s="51">
        <v>1856</v>
      </c>
      <c r="J167" s="51">
        <v>1856</v>
      </c>
      <c r="K167" s="31">
        <v>110</v>
      </c>
      <c r="L167" s="33" t="s">
        <v>23</v>
      </c>
      <c r="M167" s="49">
        <v>1202047</v>
      </c>
      <c r="N167" s="31">
        <v>1072514</v>
      </c>
      <c r="O167" s="31">
        <v>65959</v>
      </c>
      <c r="P167" s="31">
        <v>3472</v>
      </c>
      <c r="Q167" s="31">
        <v>60102</v>
      </c>
      <c r="R167" s="103">
        <f t="shared" si="2"/>
        <v>416.3654312435054</v>
      </c>
      <c r="S167" s="34">
        <v>473.18</v>
      </c>
      <c r="T167" s="35" t="s">
        <v>24</v>
      </c>
    </row>
    <row r="168" spans="1:20" ht="12.75" customHeight="1">
      <c r="A168" s="100">
        <v>155</v>
      </c>
      <c r="B168" s="30" t="s">
        <v>112</v>
      </c>
      <c r="C168" s="31">
        <v>1978</v>
      </c>
      <c r="D168" s="31" t="s">
        <v>21</v>
      </c>
      <c r="E168" s="37" t="s">
        <v>22</v>
      </c>
      <c r="F168" s="31">
        <v>9</v>
      </c>
      <c r="G168" s="31">
        <v>6</v>
      </c>
      <c r="H168" s="51">
        <v>19672.04</v>
      </c>
      <c r="I168" s="51">
        <v>15891.2</v>
      </c>
      <c r="J168" s="51">
        <v>15754.3</v>
      </c>
      <c r="K168" s="31">
        <v>644</v>
      </c>
      <c r="L168" s="33" t="s">
        <v>23</v>
      </c>
      <c r="M168" s="49">
        <v>2247486</v>
      </c>
      <c r="N168" s="31">
        <v>2005297</v>
      </c>
      <c r="O168" s="31">
        <v>123324</v>
      </c>
      <c r="P168" s="31">
        <v>6491</v>
      </c>
      <c r="Q168" s="31">
        <v>112374</v>
      </c>
      <c r="R168" s="103">
        <f t="shared" si="2"/>
        <v>114.2477343478358</v>
      </c>
      <c r="S168" s="34">
        <v>806.13</v>
      </c>
      <c r="T168" s="35" t="s">
        <v>24</v>
      </c>
    </row>
    <row r="169" spans="1:20" ht="12.75" customHeight="1">
      <c r="A169" s="100">
        <v>156</v>
      </c>
      <c r="B169" s="38" t="s">
        <v>113</v>
      </c>
      <c r="C169" s="39">
        <v>1988</v>
      </c>
      <c r="D169" s="31" t="s">
        <v>21</v>
      </c>
      <c r="E169" s="40" t="s">
        <v>22</v>
      </c>
      <c r="F169" s="39">
        <v>10</v>
      </c>
      <c r="G169" s="39">
        <v>5</v>
      </c>
      <c r="H169" s="116">
        <v>13381.3</v>
      </c>
      <c r="I169" s="116">
        <v>10671.3</v>
      </c>
      <c r="J169" s="116">
        <v>10671.3</v>
      </c>
      <c r="K169" s="39">
        <v>502</v>
      </c>
      <c r="L169" s="33" t="s">
        <v>23</v>
      </c>
      <c r="M169" s="41">
        <v>1523606</v>
      </c>
      <c r="N169" s="31">
        <v>1359422</v>
      </c>
      <c r="O169" s="31">
        <v>83603</v>
      </c>
      <c r="P169" s="31">
        <v>4400</v>
      </c>
      <c r="Q169" s="31">
        <v>76181</v>
      </c>
      <c r="R169" s="103">
        <f t="shared" si="2"/>
        <v>113.86083564377154</v>
      </c>
      <c r="S169" s="34">
        <v>806.13</v>
      </c>
      <c r="T169" s="35" t="s">
        <v>24</v>
      </c>
    </row>
    <row r="170" spans="1:20" ht="12.75" customHeight="1">
      <c r="A170" s="100">
        <v>157</v>
      </c>
      <c r="B170" s="38" t="s">
        <v>114</v>
      </c>
      <c r="C170" s="39">
        <v>1990</v>
      </c>
      <c r="D170" s="31" t="s">
        <v>21</v>
      </c>
      <c r="E170" s="40" t="s">
        <v>22</v>
      </c>
      <c r="F170" s="39">
        <v>10</v>
      </c>
      <c r="G170" s="39">
        <v>5</v>
      </c>
      <c r="H170" s="116">
        <v>13272.6</v>
      </c>
      <c r="I170" s="116">
        <v>10511.6</v>
      </c>
      <c r="J170" s="116">
        <v>10511.6</v>
      </c>
      <c r="K170" s="39">
        <v>480</v>
      </c>
      <c r="L170" s="33" t="s">
        <v>23</v>
      </c>
      <c r="M170" s="41">
        <v>1526093</v>
      </c>
      <c r="N170" s="31">
        <v>1361641</v>
      </c>
      <c r="O170" s="31">
        <v>83740</v>
      </c>
      <c r="P170" s="31">
        <v>4407</v>
      </c>
      <c r="Q170" s="31">
        <v>76305</v>
      </c>
      <c r="R170" s="103">
        <f t="shared" si="2"/>
        <v>114.98071214381507</v>
      </c>
      <c r="S170" s="34">
        <v>806.13</v>
      </c>
      <c r="T170" s="35" t="s">
        <v>24</v>
      </c>
    </row>
    <row r="171" spans="1:20" ht="12.75" customHeight="1">
      <c r="A171" s="100">
        <v>158</v>
      </c>
      <c r="B171" s="38" t="s">
        <v>115</v>
      </c>
      <c r="C171" s="39">
        <v>1965</v>
      </c>
      <c r="D171" s="31" t="s">
        <v>21</v>
      </c>
      <c r="E171" s="40" t="s">
        <v>26</v>
      </c>
      <c r="F171" s="39">
        <v>5</v>
      </c>
      <c r="G171" s="39">
        <v>4</v>
      </c>
      <c r="H171" s="116">
        <v>5651</v>
      </c>
      <c r="I171" s="116">
        <v>3769.49</v>
      </c>
      <c r="J171" s="116">
        <v>3279.19</v>
      </c>
      <c r="K171" s="39">
        <v>123</v>
      </c>
      <c r="L171" s="33" t="s">
        <v>23</v>
      </c>
      <c r="M171" s="45">
        <f>1803453+385015</f>
        <v>2188468</v>
      </c>
      <c r="N171" s="31">
        <v>1952639</v>
      </c>
      <c r="O171" s="31">
        <v>120086</v>
      </c>
      <c r="P171" s="31">
        <v>6320</v>
      </c>
      <c r="Q171" s="31">
        <v>109423</v>
      </c>
      <c r="R171" s="103">
        <f t="shared" si="2"/>
        <v>387.2709254999115</v>
      </c>
      <c r="S171" s="41">
        <v>944.48</v>
      </c>
      <c r="T171" s="35" t="s">
        <v>24</v>
      </c>
    </row>
    <row r="172" spans="1:20" ht="12.75" customHeight="1">
      <c r="A172" s="100">
        <v>159</v>
      </c>
      <c r="B172" s="36" t="s">
        <v>116</v>
      </c>
      <c r="C172" s="31">
        <v>1971</v>
      </c>
      <c r="D172" s="31" t="s">
        <v>21</v>
      </c>
      <c r="E172" s="37" t="s">
        <v>26</v>
      </c>
      <c r="F172" s="31">
        <v>9</v>
      </c>
      <c r="G172" s="31">
        <v>5</v>
      </c>
      <c r="H172" s="51">
        <v>9753.2</v>
      </c>
      <c r="I172" s="51">
        <v>7726</v>
      </c>
      <c r="J172" s="51">
        <v>7726</v>
      </c>
      <c r="K172" s="31">
        <v>321</v>
      </c>
      <c r="L172" s="33" t="s">
        <v>23</v>
      </c>
      <c r="M172" s="34">
        <v>1111902</v>
      </c>
      <c r="N172" s="31">
        <v>992083</v>
      </c>
      <c r="O172" s="31">
        <v>61012</v>
      </c>
      <c r="P172" s="31">
        <v>3211</v>
      </c>
      <c r="Q172" s="31">
        <v>55596</v>
      </c>
      <c r="R172" s="103">
        <f t="shared" si="2"/>
        <v>114.00381413279743</v>
      </c>
      <c r="S172" s="34">
        <v>390.73</v>
      </c>
      <c r="T172" s="35" t="s">
        <v>24</v>
      </c>
    </row>
    <row r="173" spans="1:20" ht="12.75" customHeight="1">
      <c r="A173" s="100">
        <v>160</v>
      </c>
      <c r="B173" s="50" t="s">
        <v>117</v>
      </c>
      <c r="C173" s="31">
        <v>1970</v>
      </c>
      <c r="D173" s="31" t="s">
        <v>21</v>
      </c>
      <c r="E173" s="32" t="s">
        <v>26</v>
      </c>
      <c r="F173" s="31">
        <v>5</v>
      </c>
      <c r="G173" s="31">
        <v>3</v>
      </c>
      <c r="H173" s="51">
        <v>2605.1</v>
      </c>
      <c r="I173" s="51">
        <v>2128</v>
      </c>
      <c r="J173" s="51">
        <v>2128</v>
      </c>
      <c r="K173" s="31">
        <v>111</v>
      </c>
      <c r="L173" s="33" t="s">
        <v>23</v>
      </c>
      <c r="M173" s="49">
        <v>1475565</v>
      </c>
      <c r="N173" s="31">
        <v>1316558</v>
      </c>
      <c r="O173" s="31">
        <v>80967</v>
      </c>
      <c r="P173" s="31">
        <v>4261</v>
      </c>
      <c r="Q173" s="31">
        <v>73779</v>
      </c>
      <c r="R173" s="103">
        <f t="shared" si="2"/>
        <v>566.413957237726</v>
      </c>
      <c r="S173" s="34">
        <v>1410.74</v>
      </c>
      <c r="T173" s="35" t="s">
        <v>24</v>
      </c>
    </row>
    <row r="174" spans="1:20" ht="12.75" customHeight="1">
      <c r="A174" s="100">
        <v>161</v>
      </c>
      <c r="B174" s="30" t="s">
        <v>154</v>
      </c>
      <c r="C174" s="31">
        <v>1958</v>
      </c>
      <c r="D174" s="31" t="s">
        <v>21</v>
      </c>
      <c r="E174" s="32" t="s">
        <v>26</v>
      </c>
      <c r="F174" s="31">
        <v>5</v>
      </c>
      <c r="G174" s="31">
        <v>4</v>
      </c>
      <c r="H174" s="51">
        <v>4706</v>
      </c>
      <c r="I174" s="51">
        <v>4090</v>
      </c>
      <c r="J174" s="51">
        <v>3304.55</v>
      </c>
      <c r="K174" s="31">
        <v>135</v>
      </c>
      <c r="L174" s="33" t="s">
        <v>23</v>
      </c>
      <c r="M174" s="34">
        <v>3634488</v>
      </c>
      <c r="N174" s="31">
        <v>3242836</v>
      </c>
      <c r="O174" s="31">
        <v>199432</v>
      </c>
      <c r="P174" s="31">
        <v>10496</v>
      </c>
      <c r="Q174" s="31">
        <v>181724</v>
      </c>
      <c r="R174" s="103">
        <f t="shared" si="2"/>
        <v>772.3093922651934</v>
      </c>
      <c r="S174" s="34">
        <v>817.7</v>
      </c>
      <c r="T174" s="35" t="s">
        <v>24</v>
      </c>
    </row>
    <row r="175" spans="1:20" ht="12.75" customHeight="1">
      <c r="A175" s="100">
        <v>162</v>
      </c>
      <c r="B175" s="38" t="s">
        <v>118</v>
      </c>
      <c r="C175" s="39">
        <v>1966</v>
      </c>
      <c r="D175" s="31" t="s">
        <v>21</v>
      </c>
      <c r="E175" s="40" t="s">
        <v>26</v>
      </c>
      <c r="F175" s="39">
        <v>5</v>
      </c>
      <c r="G175" s="39">
        <v>4</v>
      </c>
      <c r="H175" s="116">
        <v>5004</v>
      </c>
      <c r="I175" s="116">
        <v>3375</v>
      </c>
      <c r="J175" s="116">
        <v>2153</v>
      </c>
      <c r="K175" s="39">
        <v>173</v>
      </c>
      <c r="L175" s="33" t="s">
        <v>23</v>
      </c>
      <c r="M175" s="45">
        <v>769443</v>
      </c>
      <c r="N175" s="31">
        <v>686528</v>
      </c>
      <c r="O175" s="31">
        <v>42221</v>
      </c>
      <c r="P175" s="31">
        <v>2222</v>
      </c>
      <c r="Q175" s="31">
        <v>38472</v>
      </c>
      <c r="R175" s="103">
        <f t="shared" si="2"/>
        <v>153.76558752997602</v>
      </c>
      <c r="S175" s="41">
        <v>806.13</v>
      </c>
      <c r="T175" s="35" t="s">
        <v>24</v>
      </c>
    </row>
    <row r="176" spans="1:20" ht="12.75" customHeight="1">
      <c r="A176" s="100">
        <v>163</v>
      </c>
      <c r="B176" s="38" t="s">
        <v>119</v>
      </c>
      <c r="C176" s="39">
        <v>1965</v>
      </c>
      <c r="D176" s="31" t="s">
        <v>21</v>
      </c>
      <c r="E176" s="40" t="s">
        <v>26</v>
      </c>
      <c r="F176" s="39">
        <v>5</v>
      </c>
      <c r="G176" s="39">
        <v>4</v>
      </c>
      <c r="H176" s="116">
        <v>5000</v>
      </c>
      <c r="I176" s="116">
        <v>3262</v>
      </c>
      <c r="J176" s="116">
        <v>2479</v>
      </c>
      <c r="K176" s="39">
        <v>165</v>
      </c>
      <c r="L176" s="33" t="s">
        <v>23</v>
      </c>
      <c r="M176" s="45">
        <v>752110</v>
      </c>
      <c r="N176" s="31">
        <v>671063</v>
      </c>
      <c r="O176" s="31">
        <v>41270</v>
      </c>
      <c r="P176" s="31">
        <v>2172</v>
      </c>
      <c r="Q176" s="31">
        <v>37605</v>
      </c>
      <c r="R176" s="103">
        <f t="shared" si="2"/>
        <v>150.422</v>
      </c>
      <c r="S176" s="41">
        <v>806.13</v>
      </c>
      <c r="T176" s="35" t="s">
        <v>24</v>
      </c>
    </row>
    <row r="177" spans="1:20" ht="12.75" customHeight="1">
      <c r="A177" s="100">
        <v>164</v>
      </c>
      <c r="B177" s="38" t="s">
        <v>120</v>
      </c>
      <c r="C177" s="39">
        <v>1964</v>
      </c>
      <c r="D177" s="31" t="s">
        <v>21</v>
      </c>
      <c r="E177" s="40" t="s">
        <v>26</v>
      </c>
      <c r="F177" s="39">
        <v>5</v>
      </c>
      <c r="G177" s="39">
        <v>3</v>
      </c>
      <c r="H177" s="116">
        <v>3591</v>
      </c>
      <c r="I177" s="116">
        <v>2700</v>
      </c>
      <c r="J177" s="116">
        <v>1422</v>
      </c>
      <c r="K177" s="39">
        <v>96</v>
      </c>
      <c r="L177" s="33" t="s">
        <v>23</v>
      </c>
      <c r="M177" s="45">
        <v>754015</v>
      </c>
      <c r="N177" s="31">
        <v>672762</v>
      </c>
      <c r="O177" s="31">
        <v>41374</v>
      </c>
      <c r="P177" s="31">
        <v>2178</v>
      </c>
      <c r="Q177" s="31">
        <v>37701</v>
      </c>
      <c r="R177" s="103">
        <f t="shared" si="2"/>
        <v>209.97354497354496</v>
      </c>
      <c r="S177" s="41">
        <v>806.13</v>
      </c>
      <c r="T177" s="35" t="s">
        <v>24</v>
      </c>
    </row>
    <row r="178" spans="1:20" ht="12.75" customHeight="1">
      <c r="A178" s="100">
        <v>165</v>
      </c>
      <c r="B178" s="36" t="s">
        <v>155</v>
      </c>
      <c r="C178" s="31">
        <v>1962</v>
      </c>
      <c r="D178" s="31" t="s">
        <v>21</v>
      </c>
      <c r="E178" s="37" t="s">
        <v>26</v>
      </c>
      <c r="F178" s="31">
        <v>3</v>
      </c>
      <c r="G178" s="31">
        <v>4</v>
      </c>
      <c r="H178" s="51">
        <v>4357.8</v>
      </c>
      <c r="I178" s="51">
        <v>3573.7</v>
      </c>
      <c r="J178" s="51">
        <v>2095</v>
      </c>
      <c r="K178" s="31">
        <v>198</v>
      </c>
      <c r="L178" s="33" t="s">
        <v>23</v>
      </c>
      <c r="M178" s="49">
        <v>1165971</v>
      </c>
      <c r="N178" s="31">
        <v>1040326</v>
      </c>
      <c r="O178" s="31">
        <v>63979</v>
      </c>
      <c r="P178" s="31">
        <v>3367</v>
      </c>
      <c r="Q178" s="31">
        <v>58299</v>
      </c>
      <c r="R178" s="103">
        <f t="shared" si="2"/>
        <v>267.5595483959796</v>
      </c>
      <c r="S178" s="74">
        <v>806.13</v>
      </c>
      <c r="T178" s="35" t="s">
        <v>24</v>
      </c>
    </row>
    <row r="179" spans="1:20" ht="12.75" customHeight="1">
      <c r="A179" s="100">
        <v>166</v>
      </c>
      <c r="B179" s="30" t="s">
        <v>222</v>
      </c>
      <c r="C179" s="31">
        <v>1969</v>
      </c>
      <c r="D179" s="31" t="s">
        <v>21</v>
      </c>
      <c r="E179" s="32" t="s">
        <v>26</v>
      </c>
      <c r="F179" s="31">
        <v>5</v>
      </c>
      <c r="G179" s="31">
        <v>4</v>
      </c>
      <c r="H179" s="51">
        <v>3619.17</v>
      </c>
      <c r="I179" s="51">
        <v>3342.17</v>
      </c>
      <c r="J179" s="51">
        <v>2261.1</v>
      </c>
      <c r="K179" s="31">
        <v>180</v>
      </c>
      <c r="L179" s="33" t="s">
        <v>23</v>
      </c>
      <c r="M179" s="34">
        <v>670463</v>
      </c>
      <c r="N179" s="31">
        <v>598214</v>
      </c>
      <c r="O179" s="31">
        <v>36789</v>
      </c>
      <c r="P179" s="31">
        <v>1937</v>
      </c>
      <c r="Q179" s="31">
        <v>33523</v>
      </c>
      <c r="R179" s="103">
        <f t="shared" si="2"/>
        <v>185.25324867303829</v>
      </c>
      <c r="S179" s="74">
        <v>806.13</v>
      </c>
      <c r="T179" s="35" t="s">
        <v>24</v>
      </c>
    </row>
    <row r="180" spans="1:20" ht="12.75" customHeight="1">
      <c r="A180" s="100">
        <v>167</v>
      </c>
      <c r="B180" s="30" t="s">
        <v>223</v>
      </c>
      <c r="C180" s="31">
        <v>1970</v>
      </c>
      <c r="D180" s="31" t="s">
        <v>21</v>
      </c>
      <c r="E180" s="32" t="s">
        <v>22</v>
      </c>
      <c r="F180" s="31">
        <v>5</v>
      </c>
      <c r="G180" s="31">
        <v>4</v>
      </c>
      <c r="H180" s="51">
        <v>3755.98</v>
      </c>
      <c r="I180" s="51">
        <v>3533.58</v>
      </c>
      <c r="J180" s="51">
        <v>3088.78</v>
      </c>
      <c r="K180" s="31">
        <v>191</v>
      </c>
      <c r="L180" s="33" t="s">
        <v>23</v>
      </c>
      <c r="M180" s="34">
        <v>1073730</v>
      </c>
      <c r="N180" s="31">
        <v>958025</v>
      </c>
      <c r="O180" s="31">
        <v>58918</v>
      </c>
      <c r="P180" s="31">
        <v>3101</v>
      </c>
      <c r="Q180" s="31">
        <v>53686</v>
      </c>
      <c r="R180" s="103">
        <f t="shared" si="2"/>
        <v>285.8721292445647</v>
      </c>
      <c r="S180" s="74">
        <v>806.13</v>
      </c>
      <c r="T180" s="35" t="s">
        <v>24</v>
      </c>
    </row>
    <row r="181" spans="1:20" ht="12.75" customHeight="1">
      <c r="A181" s="100">
        <v>168</v>
      </c>
      <c r="B181" s="30" t="s">
        <v>224</v>
      </c>
      <c r="C181" s="31">
        <v>1970</v>
      </c>
      <c r="D181" s="31" t="s">
        <v>21</v>
      </c>
      <c r="E181" s="32" t="s">
        <v>22</v>
      </c>
      <c r="F181" s="31">
        <v>5</v>
      </c>
      <c r="G181" s="31">
        <v>5</v>
      </c>
      <c r="H181" s="51">
        <v>3728.96</v>
      </c>
      <c r="I181" s="51">
        <v>3415.46</v>
      </c>
      <c r="J181" s="51">
        <v>2385.81</v>
      </c>
      <c r="K181" s="31">
        <v>172</v>
      </c>
      <c r="L181" s="33" t="s">
        <v>23</v>
      </c>
      <c r="M181" s="34">
        <v>1248755</v>
      </c>
      <c r="N181" s="31">
        <v>1114189</v>
      </c>
      <c r="O181" s="31">
        <v>68522</v>
      </c>
      <c r="P181" s="31">
        <v>3606</v>
      </c>
      <c r="Q181" s="31">
        <v>62438</v>
      </c>
      <c r="R181" s="103">
        <f t="shared" si="2"/>
        <v>334.8802347035098</v>
      </c>
      <c r="S181" s="74">
        <v>806.13</v>
      </c>
      <c r="T181" s="35" t="s">
        <v>24</v>
      </c>
    </row>
    <row r="182" spans="1:20" ht="12.75" customHeight="1">
      <c r="A182" s="100">
        <v>169</v>
      </c>
      <c r="B182" s="30" t="s">
        <v>156</v>
      </c>
      <c r="C182" s="31">
        <v>1975</v>
      </c>
      <c r="D182" s="31" t="s">
        <v>21</v>
      </c>
      <c r="E182" s="36" t="s">
        <v>26</v>
      </c>
      <c r="F182" s="31">
        <v>5</v>
      </c>
      <c r="G182" s="31">
        <v>4</v>
      </c>
      <c r="H182" s="51">
        <v>4105.44</v>
      </c>
      <c r="I182" s="51">
        <v>3432.14</v>
      </c>
      <c r="J182" s="51">
        <v>2304.24</v>
      </c>
      <c r="K182" s="31">
        <v>186</v>
      </c>
      <c r="L182" s="33" t="s">
        <v>23</v>
      </c>
      <c r="M182" s="34">
        <v>1095519</v>
      </c>
      <c r="N182" s="31">
        <v>977466</v>
      </c>
      <c r="O182" s="31">
        <v>60113</v>
      </c>
      <c r="P182" s="31">
        <v>3164</v>
      </c>
      <c r="Q182" s="31">
        <v>54776</v>
      </c>
      <c r="R182" s="103">
        <f t="shared" si="2"/>
        <v>266.8456974161113</v>
      </c>
      <c r="S182" s="34">
        <v>806.13</v>
      </c>
      <c r="T182" s="35" t="s">
        <v>24</v>
      </c>
    </row>
    <row r="183" spans="1:20" ht="12.75" customHeight="1">
      <c r="A183" s="100">
        <v>170</v>
      </c>
      <c r="B183" s="30" t="s">
        <v>225</v>
      </c>
      <c r="C183" s="31">
        <v>1976</v>
      </c>
      <c r="D183" s="31" t="s">
        <v>21</v>
      </c>
      <c r="E183" s="32" t="s">
        <v>22</v>
      </c>
      <c r="F183" s="31">
        <v>5</v>
      </c>
      <c r="G183" s="31">
        <v>6</v>
      </c>
      <c r="H183" s="51">
        <v>4347.45</v>
      </c>
      <c r="I183" s="51">
        <v>3850.05</v>
      </c>
      <c r="J183" s="51">
        <v>2476.23</v>
      </c>
      <c r="K183" s="31">
        <v>221</v>
      </c>
      <c r="L183" s="33" t="s">
        <v>23</v>
      </c>
      <c r="M183" s="34">
        <v>1210739</v>
      </c>
      <c r="N183" s="31">
        <v>1080269</v>
      </c>
      <c r="O183" s="31">
        <v>66436</v>
      </c>
      <c r="P183" s="31">
        <v>3497</v>
      </c>
      <c r="Q183" s="31">
        <v>60537</v>
      </c>
      <c r="R183" s="103">
        <f t="shared" si="2"/>
        <v>278.4940597361672</v>
      </c>
      <c r="S183" s="34">
        <v>806.13</v>
      </c>
      <c r="T183" s="35" t="s">
        <v>24</v>
      </c>
    </row>
    <row r="184" spans="1:20" ht="12.75" customHeight="1">
      <c r="A184" s="100">
        <v>171</v>
      </c>
      <c r="B184" s="30" t="s">
        <v>157</v>
      </c>
      <c r="C184" s="31">
        <v>1972</v>
      </c>
      <c r="D184" s="31" t="s">
        <v>21</v>
      </c>
      <c r="E184" s="36" t="s">
        <v>26</v>
      </c>
      <c r="F184" s="31">
        <v>5</v>
      </c>
      <c r="G184" s="31">
        <v>4</v>
      </c>
      <c r="H184" s="51">
        <v>3407.77</v>
      </c>
      <c r="I184" s="51">
        <v>3139.77</v>
      </c>
      <c r="J184" s="51">
        <v>2003.12</v>
      </c>
      <c r="K184" s="31">
        <v>175</v>
      </c>
      <c r="L184" s="33" t="s">
        <v>23</v>
      </c>
      <c r="M184" s="34">
        <v>1095519</v>
      </c>
      <c r="N184" s="31">
        <v>977466</v>
      </c>
      <c r="O184" s="31">
        <v>60113</v>
      </c>
      <c r="P184" s="31">
        <v>3164</v>
      </c>
      <c r="Q184" s="31">
        <v>54776</v>
      </c>
      <c r="R184" s="103">
        <f t="shared" si="2"/>
        <v>321.4768015447052</v>
      </c>
      <c r="S184" s="34">
        <v>806.13</v>
      </c>
      <c r="T184" s="35" t="s">
        <v>24</v>
      </c>
    </row>
    <row r="185" spans="1:20" ht="12.75" customHeight="1">
      <c r="A185" s="100">
        <v>172</v>
      </c>
      <c r="B185" s="38" t="s">
        <v>46</v>
      </c>
      <c r="C185" s="39">
        <v>1966</v>
      </c>
      <c r="D185" s="31" t="s">
        <v>21</v>
      </c>
      <c r="E185" s="40" t="s">
        <v>26</v>
      </c>
      <c r="F185" s="39">
        <v>6</v>
      </c>
      <c r="G185" s="39">
        <v>4</v>
      </c>
      <c r="H185" s="116">
        <v>5102</v>
      </c>
      <c r="I185" s="116">
        <v>3612.91</v>
      </c>
      <c r="J185" s="116">
        <v>2333.3</v>
      </c>
      <c r="K185" s="39">
        <v>196</v>
      </c>
      <c r="L185" s="33" t="s">
        <v>23</v>
      </c>
      <c r="M185" s="45">
        <v>692400</v>
      </c>
      <c r="N185" s="31">
        <v>617787</v>
      </c>
      <c r="O185" s="31">
        <v>37993</v>
      </c>
      <c r="P185" s="31">
        <v>2000</v>
      </c>
      <c r="Q185" s="31">
        <v>34620</v>
      </c>
      <c r="R185" s="103">
        <f t="shared" si="2"/>
        <v>135.71148569188554</v>
      </c>
      <c r="S185" s="34">
        <v>806.13</v>
      </c>
      <c r="T185" s="35" t="s">
        <v>24</v>
      </c>
    </row>
    <row r="186" spans="1:20" ht="12.75" customHeight="1">
      <c r="A186" s="100">
        <v>173</v>
      </c>
      <c r="B186" s="38" t="s">
        <v>47</v>
      </c>
      <c r="C186" s="39">
        <v>1964</v>
      </c>
      <c r="D186" s="31" t="s">
        <v>21</v>
      </c>
      <c r="E186" s="44" t="s">
        <v>26</v>
      </c>
      <c r="F186" s="39">
        <v>5</v>
      </c>
      <c r="G186" s="39">
        <v>2</v>
      </c>
      <c r="H186" s="116">
        <v>2113</v>
      </c>
      <c r="I186" s="116">
        <v>1417.95</v>
      </c>
      <c r="J186" s="116">
        <v>1066.85</v>
      </c>
      <c r="K186" s="39">
        <v>64</v>
      </c>
      <c r="L186" s="33" t="s">
        <v>23</v>
      </c>
      <c r="M186" s="41">
        <v>423106</v>
      </c>
      <c r="N186" s="31">
        <v>377512</v>
      </c>
      <c r="O186" s="31">
        <v>23217</v>
      </c>
      <c r="P186" s="31">
        <v>1222</v>
      </c>
      <c r="Q186" s="31">
        <v>21155</v>
      </c>
      <c r="R186" s="103">
        <f t="shared" si="2"/>
        <v>200.2394699479413</v>
      </c>
      <c r="S186" s="34">
        <v>806.13</v>
      </c>
      <c r="T186" s="35" t="s">
        <v>24</v>
      </c>
    </row>
    <row r="187" spans="1:20" ht="12.75" customHeight="1">
      <c r="A187" s="100">
        <v>174</v>
      </c>
      <c r="B187" s="38" t="s">
        <v>48</v>
      </c>
      <c r="C187" s="39">
        <v>1950</v>
      </c>
      <c r="D187" s="31" t="s">
        <v>21</v>
      </c>
      <c r="E187" s="40" t="s">
        <v>26</v>
      </c>
      <c r="F187" s="39">
        <v>5</v>
      </c>
      <c r="G187" s="39">
        <v>4</v>
      </c>
      <c r="H187" s="116">
        <v>6237</v>
      </c>
      <c r="I187" s="116">
        <v>3872.4</v>
      </c>
      <c r="J187" s="116">
        <v>2949</v>
      </c>
      <c r="K187" s="39">
        <v>181</v>
      </c>
      <c r="L187" s="33" t="s">
        <v>23</v>
      </c>
      <c r="M187" s="45">
        <v>916799</v>
      </c>
      <c r="N187" s="31">
        <v>818005</v>
      </c>
      <c r="O187" s="31">
        <v>50307</v>
      </c>
      <c r="P187" s="31">
        <v>2648</v>
      </c>
      <c r="Q187" s="31">
        <v>45839</v>
      </c>
      <c r="R187" s="103">
        <f t="shared" si="2"/>
        <v>146.99358666025333</v>
      </c>
      <c r="S187" s="34">
        <v>806.13</v>
      </c>
      <c r="T187" s="35" t="s">
        <v>24</v>
      </c>
    </row>
    <row r="188" spans="1:20" ht="12.75" customHeight="1">
      <c r="A188" s="100">
        <v>175</v>
      </c>
      <c r="B188" s="38" t="s">
        <v>49</v>
      </c>
      <c r="C188" s="39">
        <v>1960</v>
      </c>
      <c r="D188" s="31" t="s">
        <v>21</v>
      </c>
      <c r="E188" s="40" t="s">
        <v>26</v>
      </c>
      <c r="F188" s="39">
        <v>5</v>
      </c>
      <c r="G188" s="39">
        <v>3</v>
      </c>
      <c r="H188" s="116">
        <v>3975</v>
      </c>
      <c r="I188" s="116">
        <v>2004.7</v>
      </c>
      <c r="J188" s="116">
        <v>1380.61</v>
      </c>
      <c r="K188" s="39">
        <v>153</v>
      </c>
      <c r="L188" s="33" t="s">
        <v>23</v>
      </c>
      <c r="M188" s="45">
        <v>698251</v>
      </c>
      <c r="N188" s="31">
        <v>623007</v>
      </c>
      <c r="O188" s="31">
        <v>38314</v>
      </c>
      <c r="P188" s="31">
        <v>2017</v>
      </c>
      <c r="Q188" s="31">
        <v>34913</v>
      </c>
      <c r="R188" s="103">
        <f t="shared" si="2"/>
        <v>175.6606289308176</v>
      </c>
      <c r="S188" s="34">
        <v>806.13</v>
      </c>
      <c r="T188" s="35" t="s">
        <v>24</v>
      </c>
    </row>
    <row r="189" spans="1:20" ht="12.75" customHeight="1" thickBot="1">
      <c r="A189" s="107">
        <v>176</v>
      </c>
      <c r="B189" s="109" t="s">
        <v>50</v>
      </c>
      <c r="C189" s="108">
        <v>1973</v>
      </c>
      <c r="D189" s="105" t="s">
        <v>21</v>
      </c>
      <c r="E189" s="110" t="s">
        <v>26</v>
      </c>
      <c r="F189" s="108">
        <v>5</v>
      </c>
      <c r="G189" s="108">
        <v>4</v>
      </c>
      <c r="H189" s="119">
        <v>5063</v>
      </c>
      <c r="I189" s="119">
        <v>3801.72</v>
      </c>
      <c r="J189" s="119">
        <v>2544.92</v>
      </c>
      <c r="K189" s="108">
        <v>210</v>
      </c>
      <c r="L189" s="111" t="s">
        <v>23</v>
      </c>
      <c r="M189" s="112">
        <v>798118</v>
      </c>
      <c r="N189" s="105">
        <v>712113</v>
      </c>
      <c r="O189" s="105">
        <v>43794</v>
      </c>
      <c r="P189" s="105">
        <v>2305</v>
      </c>
      <c r="Q189" s="105">
        <v>39906</v>
      </c>
      <c r="R189" s="161">
        <f t="shared" si="2"/>
        <v>157.63736914872607</v>
      </c>
      <c r="S189" s="113">
        <v>806.13</v>
      </c>
      <c r="T189" s="114" t="s">
        <v>24</v>
      </c>
    </row>
    <row r="190" spans="1:20" s="25" customFormat="1" ht="12.75" customHeight="1" thickBot="1">
      <c r="A190" s="181" t="s">
        <v>250</v>
      </c>
      <c r="B190" s="182"/>
      <c r="C190" s="153" t="s">
        <v>158</v>
      </c>
      <c r="D190" s="153" t="s">
        <v>158</v>
      </c>
      <c r="E190" s="153" t="s">
        <v>158</v>
      </c>
      <c r="F190" s="153" t="s">
        <v>158</v>
      </c>
      <c r="G190" s="153" t="s">
        <v>158</v>
      </c>
      <c r="H190" s="154">
        <f>SUM(H14:H189)</f>
        <v>1086882.45</v>
      </c>
      <c r="I190" s="154">
        <f>SUM(I14:I189)</f>
        <v>882223.4399999998</v>
      </c>
      <c r="J190" s="154">
        <f>SUM(J14:J189)</f>
        <v>678450.24</v>
      </c>
      <c r="K190" s="155">
        <f>SUM(K14:K189)</f>
        <v>39071</v>
      </c>
      <c r="L190" s="153" t="s">
        <v>158</v>
      </c>
      <c r="M190" s="95">
        <f>SUM(M14:M189)</f>
        <v>242105268</v>
      </c>
      <c r="N190" s="95">
        <f>SUM(N14:N189)</f>
        <v>216016000</v>
      </c>
      <c r="O190" s="95">
        <f>SUM(O14:O189)</f>
        <v>13284800</v>
      </c>
      <c r="P190" s="95">
        <f>SUM(P14:P189)</f>
        <v>699205</v>
      </c>
      <c r="Q190" s="95">
        <f>SUM(Q14:Q189)</f>
        <v>12105263</v>
      </c>
      <c r="R190" s="95"/>
      <c r="S190" s="95"/>
      <c r="T190" s="156"/>
    </row>
    <row r="191" spans="13:18" ht="12">
      <c r="M191" s="12"/>
      <c r="N191" s="11"/>
      <c r="O191" s="11"/>
      <c r="P191" s="11"/>
      <c r="Q191" s="11"/>
      <c r="R191" s="52"/>
    </row>
    <row r="192" spans="13:18" ht="12">
      <c r="M192" s="12"/>
      <c r="N192" s="11"/>
      <c r="O192" s="11"/>
      <c r="P192" s="11"/>
      <c r="Q192" s="11"/>
      <c r="R192" s="52"/>
    </row>
    <row r="193" spans="13:17" ht="12">
      <c r="M193" s="15"/>
      <c r="N193" s="15"/>
      <c r="O193" s="15"/>
      <c r="P193" s="15"/>
      <c r="Q193" s="15"/>
    </row>
  </sheetData>
  <sheetProtection/>
  <mergeCells count="28">
    <mergeCell ref="A4:T6"/>
    <mergeCell ref="Q2:T2"/>
    <mergeCell ref="G7:G11"/>
    <mergeCell ref="H7:H10"/>
    <mergeCell ref="I7:J7"/>
    <mergeCell ref="R7:R10"/>
    <mergeCell ref="P9:P10"/>
    <mergeCell ref="Q9:Q10"/>
    <mergeCell ref="L7:L11"/>
    <mergeCell ref="M7:Q7"/>
    <mergeCell ref="F7:F11"/>
    <mergeCell ref="N9:N10"/>
    <mergeCell ref="O9:O10"/>
    <mergeCell ref="K7:K10"/>
    <mergeCell ref="A7:A11"/>
    <mergeCell ref="B7:B11"/>
    <mergeCell ref="C7:D7"/>
    <mergeCell ref="E7:E11"/>
    <mergeCell ref="A13:T13"/>
    <mergeCell ref="A190:B190"/>
    <mergeCell ref="S7:S10"/>
    <mergeCell ref="T7:T11"/>
    <mergeCell ref="C8:C11"/>
    <mergeCell ref="D8:D11"/>
    <mergeCell ref="I8:I10"/>
    <mergeCell ref="J8:J10"/>
    <mergeCell ref="M8:M10"/>
    <mergeCell ref="N8:Q8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625" style="53" bestFit="1" customWidth="1"/>
    <col min="2" max="2" width="29.125" style="54" bestFit="1" customWidth="1"/>
    <col min="3" max="3" width="12.625" style="54" customWidth="1"/>
    <col min="4" max="4" width="11.75390625" style="54" customWidth="1"/>
    <col min="5" max="8" width="9.125" style="54" customWidth="1"/>
    <col min="9" max="9" width="12.375" style="54" bestFit="1" customWidth="1"/>
    <col min="10" max="12" width="9.125" style="54" customWidth="1"/>
    <col min="13" max="14" width="12.625" style="54" bestFit="1" customWidth="1"/>
    <col min="15" max="16384" width="9.125" style="54" customWidth="1"/>
  </cols>
  <sheetData>
    <row r="1" ht="12">
      <c r="N1" s="55"/>
    </row>
    <row r="2" spans="12:14" ht="12">
      <c r="L2" s="218" t="s">
        <v>184</v>
      </c>
      <c r="M2" s="218"/>
      <c r="N2" s="218"/>
    </row>
    <row r="3" ht="12">
      <c r="A3" s="56"/>
    </row>
    <row r="4" spans="1:14" ht="12">
      <c r="A4" s="217" t="s">
        <v>173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2">
      <c r="A5" s="217" t="s">
        <v>159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spans="1:14" ht="1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ht="12.75" thickBot="1"/>
    <row r="8" spans="1:14" s="57" customFormat="1" ht="114" customHeight="1">
      <c r="A8" s="219" t="s">
        <v>1</v>
      </c>
      <c r="B8" s="222" t="s">
        <v>160</v>
      </c>
      <c r="C8" s="225" t="s">
        <v>182</v>
      </c>
      <c r="D8" s="225" t="s">
        <v>161</v>
      </c>
      <c r="E8" s="222" t="s">
        <v>162</v>
      </c>
      <c r="F8" s="222"/>
      <c r="G8" s="222"/>
      <c r="H8" s="222"/>
      <c r="I8" s="222"/>
      <c r="J8" s="222" t="s">
        <v>163</v>
      </c>
      <c r="K8" s="222"/>
      <c r="L8" s="222"/>
      <c r="M8" s="222"/>
      <c r="N8" s="227"/>
    </row>
    <row r="9" spans="1:14" s="57" customFormat="1" ht="24">
      <c r="A9" s="220"/>
      <c r="B9" s="223"/>
      <c r="C9" s="226"/>
      <c r="D9" s="226"/>
      <c r="E9" s="58" t="s">
        <v>164</v>
      </c>
      <c r="F9" s="58" t="s">
        <v>165</v>
      </c>
      <c r="G9" s="58" t="s">
        <v>166</v>
      </c>
      <c r="H9" s="58" t="s">
        <v>167</v>
      </c>
      <c r="I9" s="58" t="s">
        <v>185</v>
      </c>
      <c r="J9" s="58" t="s">
        <v>164</v>
      </c>
      <c r="K9" s="58" t="s">
        <v>165</v>
      </c>
      <c r="L9" s="58" t="s">
        <v>166</v>
      </c>
      <c r="M9" s="58" t="s">
        <v>167</v>
      </c>
      <c r="N9" s="59" t="s">
        <v>185</v>
      </c>
    </row>
    <row r="10" spans="1:14" s="57" customFormat="1" ht="12.75" thickBot="1">
      <c r="A10" s="221"/>
      <c r="B10" s="224"/>
      <c r="C10" s="61" t="s">
        <v>183</v>
      </c>
      <c r="D10" s="60" t="s">
        <v>17</v>
      </c>
      <c r="E10" s="60" t="s">
        <v>168</v>
      </c>
      <c r="F10" s="60" t="s">
        <v>168</v>
      </c>
      <c r="G10" s="60" t="s">
        <v>168</v>
      </c>
      <c r="H10" s="60" t="s">
        <v>168</v>
      </c>
      <c r="I10" s="60" t="s">
        <v>168</v>
      </c>
      <c r="J10" s="60" t="s">
        <v>18</v>
      </c>
      <c r="K10" s="60" t="s">
        <v>18</v>
      </c>
      <c r="L10" s="60" t="s">
        <v>18</v>
      </c>
      <c r="M10" s="60" t="s">
        <v>18</v>
      </c>
      <c r="N10" s="62" t="s">
        <v>18</v>
      </c>
    </row>
    <row r="11" spans="1:14" ht="12.75" thickBot="1">
      <c r="A11" s="63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  <c r="M11" s="64">
        <v>13</v>
      </c>
      <c r="N11" s="65">
        <v>14</v>
      </c>
    </row>
    <row r="12" spans="1:14" ht="24.75" thickBot="1">
      <c r="A12" s="66">
        <v>1</v>
      </c>
      <c r="B12" s="67" t="s">
        <v>19</v>
      </c>
      <c r="C12" s="120">
        <v>1086882.45</v>
      </c>
      <c r="D12" s="68">
        <v>39071</v>
      </c>
      <c r="E12" s="69"/>
      <c r="F12" s="69"/>
      <c r="G12" s="69"/>
      <c r="H12" s="68">
        <v>176</v>
      </c>
      <c r="I12" s="68">
        <v>176</v>
      </c>
      <c r="J12" s="69"/>
      <c r="K12" s="69"/>
      <c r="L12" s="69"/>
      <c r="M12" s="70">
        <v>242105268</v>
      </c>
      <c r="N12" s="71">
        <v>242105268</v>
      </c>
    </row>
  </sheetData>
  <sheetProtection/>
  <mergeCells count="9">
    <mergeCell ref="A4:N4"/>
    <mergeCell ref="L2:N2"/>
    <mergeCell ref="A5:N5"/>
    <mergeCell ref="A8:A10"/>
    <mergeCell ref="B8:B10"/>
    <mergeCell ref="C8:C9"/>
    <mergeCell ref="D8:D9"/>
    <mergeCell ref="E8:I8"/>
    <mergeCell ref="J8:N8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63">
      <selection activeCell="A189" sqref="A189:B189"/>
    </sheetView>
  </sheetViews>
  <sheetFormatPr defaultColWidth="9.00390625" defaultRowHeight="12.75"/>
  <cols>
    <col min="1" max="1" width="4.625" style="90" customWidth="1"/>
    <col min="2" max="2" width="41.375" style="91" customWidth="1"/>
    <col min="3" max="3" width="11.875" style="92" customWidth="1"/>
    <col min="4" max="4" width="12.375" style="92" customWidth="1"/>
    <col min="5" max="5" width="12.375" style="93" customWidth="1"/>
    <col min="6" max="6" width="12.375" style="92" customWidth="1"/>
    <col min="7" max="7" width="12.375" style="94" customWidth="1"/>
    <col min="8" max="8" width="12.375" style="92" customWidth="1"/>
    <col min="9" max="9" width="12.375" style="93" customWidth="1"/>
    <col min="10" max="10" width="12.375" style="92" customWidth="1"/>
    <col min="11" max="11" width="12.375" style="93" customWidth="1"/>
    <col min="12" max="12" width="12.375" style="92" customWidth="1"/>
    <col min="13" max="16384" width="9.125" style="77" customWidth="1"/>
  </cols>
  <sheetData>
    <row r="1" spans="1:12" ht="12" customHeight="1">
      <c r="A1" s="72"/>
      <c r="B1" s="73"/>
      <c r="C1" s="74"/>
      <c r="D1" s="74"/>
      <c r="E1" s="75"/>
      <c r="F1" s="74"/>
      <c r="G1" s="76"/>
      <c r="H1" s="74"/>
      <c r="J1" s="132"/>
      <c r="K1" s="132"/>
      <c r="L1" s="132"/>
    </row>
    <row r="2" spans="1:12" ht="12.75" customHeight="1">
      <c r="A2" s="72"/>
      <c r="B2" s="73"/>
      <c r="C2" s="74"/>
      <c r="D2" s="74"/>
      <c r="E2" s="75"/>
      <c r="F2" s="74"/>
      <c r="G2" s="76"/>
      <c r="H2" s="74"/>
      <c r="I2" s="132"/>
      <c r="J2" s="231" t="s">
        <v>186</v>
      </c>
      <c r="K2" s="231"/>
      <c r="L2" s="231"/>
    </row>
    <row r="3" spans="1:12" ht="18.75" customHeight="1">
      <c r="A3" s="232" t="s">
        <v>169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6.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24.75" customHeight="1" thickBo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ht="12.75" customHeight="1">
      <c r="A6" s="233" t="s">
        <v>1</v>
      </c>
      <c r="B6" s="236" t="s">
        <v>2</v>
      </c>
      <c r="C6" s="239" t="s">
        <v>188</v>
      </c>
      <c r="D6" s="239" t="s">
        <v>189</v>
      </c>
      <c r="E6" s="242" t="s">
        <v>191</v>
      </c>
      <c r="F6" s="243"/>
      <c r="G6" s="242" t="s">
        <v>192</v>
      </c>
      <c r="H6" s="243"/>
      <c r="I6" s="242" t="s">
        <v>193</v>
      </c>
      <c r="J6" s="243"/>
      <c r="K6" s="242" t="s">
        <v>194</v>
      </c>
      <c r="L6" s="248"/>
    </row>
    <row r="7" spans="1:12" ht="12.75" customHeight="1">
      <c r="A7" s="234"/>
      <c r="B7" s="237"/>
      <c r="C7" s="240"/>
      <c r="D7" s="240"/>
      <c r="E7" s="244"/>
      <c r="F7" s="245"/>
      <c r="G7" s="244"/>
      <c r="H7" s="245"/>
      <c r="I7" s="244"/>
      <c r="J7" s="245"/>
      <c r="K7" s="244"/>
      <c r="L7" s="249"/>
    </row>
    <row r="8" spans="1:12" ht="30.75" customHeight="1">
      <c r="A8" s="234"/>
      <c r="B8" s="237"/>
      <c r="C8" s="240"/>
      <c r="D8" s="240"/>
      <c r="E8" s="244"/>
      <c r="F8" s="245"/>
      <c r="G8" s="244"/>
      <c r="H8" s="245"/>
      <c r="I8" s="244"/>
      <c r="J8" s="245"/>
      <c r="K8" s="244"/>
      <c r="L8" s="249"/>
    </row>
    <row r="9" spans="1:12" ht="105" customHeight="1">
      <c r="A9" s="234"/>
      <c r="B9" s="237"/>
      <c r="C9" s="241"/>
      <c r="D9" s="241"/>
      <c r="E9" s="246"/>
      <c r="F9" s="247"/>
      <c r="G9" s="246"/>
      <c r="H9" s="247"/>
      <c r="I9" s="246"/>
      <c r="J9" s="247"/>
      <c r="K9" s="246"/>
      <c r="L9" s="250"/>
    </row>
    <row r="10" spans="1:12" ht="19.5" customHeight="1" thickBot="1">
      <c r="A10" s="235"/>
      <c r="B10" s="238"/>
      <c r="C10" s="78" t="s">
        <v>190</v>
      </c>
      <c r="D10" s="78" t="s">
        <v>18</v>
      </c>
      <c r="E10" s="78" t="s">
        <v>190</v>
      </c>
      <c r="F10" s="78" t="s">
        <v>18</v>
      </c>
      <c r="G10" s="79" t="s">
        <v>168</v>
      </c>
      <c r="H10" s="78" t="s">
        <v>18</v>
      </c>
      <c r="I10" s="78" t="s">
        <v>190</v>
      </c>
      <c r="J10" s="78" t="s">
        <v>18</v>
      </c>
      <c r="K10" s="78" t="s">
        <v>190</v>
      </c>
      <c r="L10" s="80" t="s">
        <v>18</v>
      </c>
    </row>
    <row r="11" spans="1:12" s="84" customFormat="1" ht="13.5" thickBot="1">
      <c r="A11" s="81">
        <v>1</v>
      </c>
      <c r="B11" s="82">
        <v>2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  <c r="J11" s="82">
        <v>10</v>
      </c>
      <c r="K11" s="82">
        <v>11</v>
      </c>
      <c r="L11" s="83">
        <v>12</v>
      </c>
    </row>
    <row r="12" spans="1:12" s="85" customFormat="1" ht="13.5" thickBot="1">
      <c r="A12" s="228" t="s">
        <v>19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s="85" customFormat="1" ht="12.75" customHeight="1">
      <c r="A13" s="102">
        <v>1</v>
      </c>
      <c r="B13" s="160" t="s">
        <v>237</v>
      </c>
      <c r="C13" s="103">
        <f aca="true" t="shared" si="0" ref="C13:C76">D13+F13+H13+J13+L13</f>
        <v>2047668</v>
      </c>
      <c r="D13" s="103"/>
      <c r="E13" s="157">
        <v>1444</v>
      </c>
      <c r="F13" s="103">
        <v>2047668</v>
      </c>
      <c r="G13" s="151"/>
      <c r="H13" s="103"/>
      <c r="I13" s="157"/>
      <c r="J13" s="103"/>
      <c r="K13" s="157"/>
      <c r="L13" s="162"/>
    </row>
    <row r="14" spans="1:12" s="85" customFormat="1" ht="12.75" customHeight="1">
      <c r="A14" s="100">
        <v>2</v>
      </c>
      <c r="B14" s="30" t="s">
        <v>238</v>
      </c>
      <c r="C14" s="34">
        <f t="shared" si="0"/>
        <v>2702968</v>
      </c>
      <c r="D14" s="34"/>
      <c r="E14" s="86">
        <v>1752</v>
      </c>
      <c r="F14" s="34">
        <v>2702968</v>
      </c>
      <c r="G14" s="34"/>
      <c r="H14" s="34"/>
      <c r="I14" s="140"/>
      <c r="J14" s="34"/>
      <c r="K14" s="34"/>
      <c r="L14" s="87"/>
    </row>
    <row r="15" spans="1:12" s="85" customFormat="1" ht="12.75" customHeight="1">
      <c r="A15" s="100">
        <v>3</v>
      </c>
      <c r="B15" s="30" t="s">
        <v>239</v>
      </c>
      <c r="C15" s="34">
        <f t="shared" si="0"/>
        <v>2872872</v>
      </c>
      <c r="D15" s="34"/>
      <c r="E15" s="86">
        <v>1786.3</v>
      </c>
      <c r="F15" s="34">
        <v>2872872</v>
      </c>
      <c r="G15" s="31"/>
      <c r="H15" s="34"/>
      <c r="I15" s="86"/>
      <c r="J15" s="34"/>
      <c r="K15" s="86"/>
      <c r="L15" s="87"/>
    </row>
    <row r="16" spans="1:12" s="85" customFormat="1" ht="12.75" customHeight="1">
      <c r="A16" s="100">
        <v>4</v>
      </c>
      <c r="B16" s="30" t="s">
        <v>240</v>
      </c>
      <c r="C16" s="34">
        <f t="shared" si="0"/>
        <v>3700332</v>
      </c>
      <c r="D16" s="34"/>
      <c r="E16" s="86">
        <v>2322</v>
      </c>
      <c r="F16" s="34">
        <v>3700332</v>
      </c>
      <c r="G16" s="31"/>
      <c r="H16" s="34"/>
      <c r="I16" s="86"/>
      <c r="J16" s="34"/>
      <c r="K16" s="86"/>
      <c r="L16" s="87"/>
    </row>
    <row r="17" spans="1:12" s="85" customFormat="1" ht="12.75" customHeight="1">
      <c r="A17" s="100">
        <v>5</v>
      </c>
      <c r="B17" s="30" t="s">
        <v>241</v>
      </c>
      <c r="C17" s="34">
        <f t="shared" si="0"/>
        <v>3787562</v>
      </c>
      <c r="D17" s="34"/>
      <c r="E17" s="86">
        <v>2367</v>
      </c>
      <c r="F17" s="34">
        <v>3787562</v>
      </c>
      <c r="G17" s="31"/>
      <c r="H17" s="34"/>
      <c r="I17" s="86"/>
      <c r="J17" s="34"/>
      <c r="K17" s="86"/>
      <c r="L17" s="87"/>
    </row>
    <row r="18" spans="1:12" s="85" customFormat="1" ht="12.75" customHeight="1">
      <c r="A18" s="100">
        <v>6</v>
      </c>
      <c r="B18" s="30" t="s">
        <v>242</v>
      </c>
      <c r="C18" s="34">
        <f t="shared" si="0"/>
        <v>2915642</v>
      </c>
      <c r="D18" s="34"/>
      <c r="E18" s="86">
        <v>1878</v>
      </c>
      <c r="F18" s="34">
        <v>2915642</v>
      </c>
      <c r="G18" s="31"/>
      <c r="H18" s="34"/>
      <c r="I18" s="86"/>
      <c r="J18" s="34"/>
      <c r="K18" s="86"/>
      <c r="L18" s="87"/>
    </row>
    <row r="19" spans="1:12" s="85" customFormat="1" ht="12.75" customHeight="1">
      <c r="A19" s="100">
        <v>7</v>
      </c>
      <c r="B19" s="30" t="s">
        <v>176</v>
      </c>
      <c r="C19" s="34">
        <f t="shared" si="0"/>
        <v>2270443</v>
      </c>
      <c r="D19" s="34"/>
      <c r="E19" s="86">
        <v>1486.4</v>
      </c>
      <c r="F19" s="34">
        <v>2270443</v>
      </c>
      <c r="G19" s="34"/>
      <c r="H19" s="34"/>
      <c r="I19" s="34"/>
      <c r="J19" s="34"/>
      <c r="K19" s="34"/>
      <c r="L19" s="87"/>
    </row>
    <row r="20" spans="1:12" s="85" customFormat="1" ht="12.75" customHeight="1">
      <c r="A20" s="100">
        <v>8</v>
      </c>
      <c r="B20" s="30" t="s">
        <v>243</v>
      </c>
      <c r="C20" s="34">
        <f t="shared" si="0"/>
        <v>3704446</v>
      </c>
      <c r="D20" s="34"/>
      <c r="E20" s="86">
        <v>2351</v>
      </c>
      <c r="F20" s="34">
        <v>3704446</v>
      </c>
      <c r="G20" s="34"/>
      <c r="H20" s="34"/>
      <c r="I20" s="34"/>
      <c r="J20" s="34"/>
      <c r="K20" s="34"/>
      <c r="L20" s="87"/>
    </row>
    <row r="21" spans="1:12" s="85" customFormat="1" ht="12.75" customHeight="1">
      <c r="A21" s="100">
        <v>9</v>
      </c>
      <c r="B21" s="36" t="s">
        <v>52</v>
      </c>
      <c r="C21" s="34">
        <f t="shared" si="0"/>
        <v>690155</v>
      </c>
      <c r="D21" s="34"/>
      <c r="E21" s="86">
        <v>581.1</v>
      </c>
      <c r="F21" s="34">
        <v>690155</v>
      </c>
      <c r="G21" s="31"/>
      <c r="H21" s="34"/>
      <c r="I21" s="86"/>
      <c r="J21" s="34"/>
      <c r="K21" s="86"/>
      <c r="L21" s="87"/>
    </row>
    <row r="22" spans="1:12" s="85" customFormat="1" ht="12.75" customHeight="1">
      <c r="A22" s="100">
        <v>10</v>
      </c>
      <c r="B22" s="38" t="s">
        <v>58</v>
      </c>
      <c r="C22" s="34">
        <f t="shared" si="0"/>
        <v>1084627</v>
      </c>
      <c r="D22" s="45"/>
      <c r="E22" s="96">
        <v>1358</v>
      </c>
      <c r="F22" s="45">
        <v>1084627</v>
      </c>
      <c r="G22" s="45"/>
      <c r="H22" s="45"/>
      <c r="I22" s="45"/>
      <c r="J22" s="45"/>
      <c r="K22" s="45"/>
      <c r="L22" s="98"/>
    </row>
    <row r="23" spans="1:12" s="85" customFormat="1" ht="12.75" customHeight="1">
      <c r="A23" s="100">
        <v>11</v>
      </c>
      <c r="B23" s="30" t="s">
        <v>53</v>
      </c>
      <c r="C23" s="34">
        <f t="shared" si="0"/>
        <v>967368</v>
      </c>
      <c r="D23" s="49"/>
      <c r="E23" s="97">
        <v>781.6</v>
      </c>
      <c r="F23" s="49">
        <v>967368</v>
      </c>
      <c r="G23" s="47"/>
      <c r="H23" s="49"/>
      <c r="I23" s="97"/>
      <c r="J23" s="49"/>
      <c r="K23" s="97"/>
      <c r="L23" s="99"/>
    </row>
    <row r="24" spans="1:12" s="85" customFormat="1" ht="12.75" customHeight="1">
      <c r="A24" s="100">
        <v>12</v>
      </c>
      <c r="B24" s="30" t="s">
        <v>54</v>
      </c>
      <c r="C24" s="34">
        <f t="shared" si="0"/>
        <v>979439</v>
      </c>
      <c r="D24" s="49"/>
      <c r="E24" s="97">
        <v>790.6</v>
      </c>
      <c r="F24" s="49">
        <v>979439</v>
      </c>
      <c r="G24" s="49"/>
      <c r="H24" s="49"/>
      <c r="I24" s="49"/>
      <c r="J24" s="49"/>
      <c r="K24" s="140"/>
      <c r="L24" s="99"/>
    </row>
    <row r="25" spans="1:12" s="85" customFormat="1" ht="12.75" customHeight="1">
      <c r="A25" s="100">
        <v>13</v>
      </c>
      <c r="B25" s="30" t="s">
        <v>200</v>
      </c>
      <c r="C25" s="34">
        <f t="shared" si="0"/>
        <v>1340754</v>
      </c>
      <c r="D25" s="34"/>
      <c r="E25" s="86">
        <v>1006</v>
      </c>
      <c r="F25" s="34">
        <v>1340754</v>
      </c>
      <c r="G25" s="34"/>
      <c r="H25" s="34"/>
      <c r="I25" s="34"/>
      <c r="J25" s="34"/>
      <c r="K25" s="34"/>
      <c r="L25" s="87"/>
    </row>
    <row r="26" spans="1:12" s="85" customFormat="1" ht="12.75" customHeight="1">
      <c r="A26" s="100">
        <v>14</v>
      </c>
      <c r="B26" s="30" t="s">
        <v>55</v>
      </c>
      <c r="C26" s="34">
        <f t="shared" si="0"/>
        <v>1075255</v>
      </c>
      <c r="D26" s="49"/>
      <c r="E26" s="97">
        <v>807</v>
      </c>
      <c r="F26" s="49">
        <v>1075255</v>
      </c>
      <c r="G26" s="47"/>
      <c r="H26" s="49"/>
      <c r="I26" s="97"/>
      <c r="J26" s="49"/>
      <c r="K26" s="97"/>
      <c r="L26" s="99"/>
    </row>
    <row r="27" spans="1:12" s="85" customFormat="1" ht="12.75" customHeight="1">
      <c r="A27" s="100">
        <v>15</v>
      </c>
      <c r="B27" s="30" t="s">
        <v>201</v>
      </c>
      <c r="C27" s="34">
        <f t="shared" si="0"/>
        <v>1543310</v>
      </c>
      <c r="D27" s="34"/>
      <c r="E27" s="86">
        <v>1001</v>
      </c>
      <c r="F27" s="34">
        <v>1543310</v>
      </c>
      <c r="G27" s="31"/>
      <c r="H27" s="34"/>
      <c r="I27" s="86"/>
      <c r="J27" s="34"/>
      <c r="K27" s="86"/>
      <c r="L27" s="87"/>
    </row>
    <row r="28" spans="1:12" s="85" customFormat="1" ht="12.75" customHeight="1">
      <c r="A28" s="100">
        <v>16</v>
      </c>
      <c r="B28" s="30" t="s">
        <v>202</v>
      </c>
      <c r="C28" s="34">
        <f t="shared" si="0"/>
        <v>1143408</v>
      </c>
      <c r="D28" s="34"/>
      <c r="E28" s="86">
        <v>960.9</v>
      </c>
      <c r="F28" s="34">
        <v>1143408</v>
      </c>
      <c r="G28" s="34"/>
      <c r="H28" s="34"/>
      <c r="I28" s="34"/>
      <c r="J28" s="34"/>
      <c r="K28" s="34"/>
      <c r="L28" s="87"/>
    </row>
    <row r="29" spans="1:12" s="85" customFormat="1" ht="12.75" customHeight="1">
      <c r="A29" s="100">
        <v>17</v>
      </c>
      <c r="B29" s="30" t="s">
        <v>56</v>
      </c>
      <c r="C29" s="34">
        <f t="shared" si="0"/>
        <v>1244146</v>
      </c>
      <c r="D29" s="34">
        <f>1110351+133795</f>
        <v>1244146</v>
      </c>
      <c r="E29" s="86"/>
      <c r="F29" s="34"/>
      <c r="G29" s="34"/>
      <c r="H29" s="34"/>
      <c r="I29" s="34"/>
      <c r="J29" s="34"/>
      <c r="K29" s="34"/>
      <c r="L29" s="87"/>
    </row>
    <row r="30" spans="1:12" s="85" customFormat="1" ht="12.75" customHeight="1">
      <c r="A30" s="100">
        <v>18</v>
      </c>
      <c r="B30" s="30" t="s">
        <v>57</v>
      </c>
      <c r="C30" s="34">
        <f t="shared" si="0"/>
        <v>1593972</v>
      </c>
      <c r="D30" s="34"/>
      <c r="E30" s="86">
        <v>1870</v>
      </c>
      <c r="F30" s="34">
        <v>1593972</v>
      </c>
      <c r="G30" s="31"/>
      <c r="H30" s="34"/>
      <c r="I30" s="86"/>
      <c r="J30" s="34"/>
      <c r="K30" s="86"/>
      <c r="L30" s="87"/>
    </row>
    <row r="31" spans="1:12" s="85" customFormat="1" ht="12.75" customHeight="1">
      <c r="A31" s="100">
        <v>19</v>
      </c>
      <c r="B31" s="30" t="s">
        <v>25</v>
      </c>
      <c r="C31" s="34">
        <f t="shared" si="0"/>
        <v>376644</v>
      </c>
      <c r="D31" s="34"/>
      <c r="E31" s="86">
        <v>500</v>
      </c>
      <c r="F31" s="34">
        <v>376644</v>
      </c>
      <c r="G31" s="34"/>
      <c r="H31" s="34"/>
      <c r="I31" s="34"/>
      <c r="J31" s="34"/>
      <c r="K31" s="34"/>
      <c r="L31" s="87"/>
    </row>
    <row r="32" spans="1:12" s="85" customFormat="1" ht="12.75" customHeight="1">
      <c r="A32" s="100">
        <v>20</v>
      </c>
      <c r="B32" s="30" t="s">
        <v>38</v>
      </c>
      <c r="C32" s="34">
        <f t="shared" si="0"/>
        <v>567922</v>
      </c>
      <c r="D32" s="49"/>
      <c r="E32" s="97">
        <v>403</v>
      </c>
      <c r="F32" s="49">
        <v>567922</v>
      </c>
      <c r="G32" s="49"/>
      <c r="H32" s="49"/>
      <c r="I32" s="49"/>
      <c r="J32" s="49"/>
      <c r="K32" s="49"/>
      <c r="L32" s="99"/>
    </row>
    <row r="33" spans="1:12" s="85" customFormat="1" ht="12.75" customHeight="1">
      <c r="A33" s="100">
        <v>21</v>
      </c>
      <c r="B33" s="30" t="s">
        <v>203</v>
      </c>
      <c r="C33" s="34">
        <f t="shared" si="0"/>
        <v>1252228</v>
      </c>
      <c r="D33" s="34"/>
      <c r="E33" s="86">
        <v>987.2</v>
      </c>
      <c r="F33" s="34">
        <v>1252228</v>
      </c>
      <c r="G33" s="34"/>
      <c r="H33" s="34"/>
      <c r="I33" s="34"/>
      <c r="J33" s="34"/>
      <c r="K33" s="34"/>
      <c r="L33" s="87"/>
    </row>
    <row r="34" spans="1:12" s="85" customFormat="1" ht="12.75" customHeight="1">
      <c r="A34" s="100">
        <v>22</v>
      </c>
      <c r="B34" s="30" t="s">
        <v>39</v>
      </c>
      <c r="C34" s="34">
        <f t="shared" si="0"/>
        <v>1118542</v>
      </c>
      <c r="D34" s="49"/>
      <c r="E34" s="97">
        <v>925</v>
      </c>
      <c r="F34" s="49">
        <v>1118542</v>
      </c>
      <c r="G34" s="47"/>
      <c r="H34" s="49"/>
      <c r="I34" s="97"/>
      <c r="J34" s="49"/>
      <c r="K34" s="97"/>
      <c r="L34" s="99"/>
    </row>
    <row r="35" spans="1:12" s="85" customFormat="1" ht="12.75" customHeight="1">
      <c r="A35" s="100">
        <v>23</v>
      </c>
      <c r="B35" s="30" t="s">
        <v>40</v>
      </c>
      <c r="C35" s="34">
        <f t="shared" si="0"/>
        <v>626320</v>
      </c>
      <c r="D35" s="49"/>
      <c r="E35" s="97">
        <v>504</v>
      </c>
      <c r="F35" s="49">
        <v>626320</v>
      </c>
      <c r="G35" s="47"/>
      <c r="H35" s="49"/>
      <c r="I35" s="97"/>
      <c r="J35" s="49"/>
      <c r="K35" s="97"/>
      <c r="L35" s="99"/>
    </row>
    <row r="36" spans="1:12" s="85" customFormat="1" ht="12.75" customHeight="1">
      <c r="A36" s="100">
        <v>24</v>
      </c>
      <c r="B36" s="30" t="s">
        <v>204</v>
      </c>
      <c r="C36" s="34">
        <f t="shared" si="0"/>
        <v>1110086</v>
      </c>
      <c r="D36" s="34"/>
      <c r="E36" s="86">
        <v>915</v>
      </c>
      <c r="F36" s="34">
        <v>1110086</v>
      </c>
      <c r="G36" s="31"/>
      <c r="H36" s="34"/>
      <c r="I36" s="86"/>
      <c r="J36" s="34"/>
      <c r="K36" s="86"/>
      <c r="L36" s="87"/>
    </row>
    <row r="37" spans="1:12" s="85" customFormat="1" ht="12.75" customHeight="1">
      <c r="A37" s="100">
        <v>25</v>
      </c>
      <c r="B37" s="30" t="s">
        <v>41</v>
      </c>
      <c r="C37" s="34">
        <f t="shared" si="0"/>
        <v>987247</v>
      </c>
      <c r="D37" s="49"/>
      <c r="E37" s="97">
        <v>977.6</v>
      </c>
      <c r="F37" s="49">
        <v>987247</v>
      </c>
      <c r="G37" s="47"/>
      <c r="H37" s="49"/>
      <c r="I37" s="97"/>
      <c r="J37" s="49"/>
      <c r="K37" s="97"/>
      <c r="L37" s="99"/>
    </row>
    <row r="38" spans="1:12" s="85" customFormat="1" ht="12.75" customHeight="1">
      <c r="A38" s="100">
        <v>26</v>
      </c>
      <c r="B38" s="38" t="s">
        <v>42</v>
      </c>
      <c r="C38" s="34">
        <f t="shared" si="0"/>
        <v>1106398</v>
      </c>
      <c r="D38" s="41"/>
      <c r="E38" s="88">
        <v>766</v>
      </c>
      <c r="F38" s="41">
        <v>1106398</v>
      </c>
      <c r="G38" s="41"/>
      <c r="H38" s="41"/>
      <c r="I38" s="41"/>
      <c r="J38" s="41"/>
      <c r="K38" s="41"/>
      <c r="L38" s="89"/>
    </row>
    <row r="39" spans="1:12" s="85" customFormat="1" ht="12.75" customHeight="1">
      <c r="A39" s="100">
        <v>27</v>
      </c>
      <c r="B39" s="30" t="s">
        <v>20</v>
      </c>
      <c r="C39" s="34">
        <f t="shared" si="0"/>
        <v>1242040</v>
      </c>
      <c r="D39" s="34"/>
      <c r="E39" s="86">
        <v>710</v>
      </c>
      <c r="F39" s="34">
        <v>1242040</v>
      </c>
      <c r="G39" s="31"/>
      <c r="H39" s="34"/>
      <c r="I39" s="86"/>
      <c r="J39" s="34"/>
      <c r="K39" s="86"/>
      <c r="L39" s="87"/>
    </row>
    <row r="40" spans="1:12" s="85" customFormat="1" ht="12.75" customHeight="1">
      <c r="A40" s="100">
        <v>28</v>
      </c>
      <c r="B40" s="30" t="s">
        <v>36</v>
      </c>
      <c r="C40" s="34">
        <f t="shared" si="0"/>
        <v>1083680</v>
      </c>
      <c r="D40" s="34"/>
      <c r="E40" s="86">
        <v>1115</v>
      </c>
      <c r="F40" s="34">
        <v>1083680</v>
      </c>
      <c r="G40" s="31"/>
      <c r="H40" s="34"/>
      <c r="I40" s="86"/>
      <c r="J40" s="34"/>
      <c r="K40" s="86"/>
      <c r="L40" s="87"/>
    </row>
    <row r="41" spans="1:12" s="85" customFormat="1" ht="12.75" customHeight="1">
      <c r="A41" s="100">
        <v>29</v>
      </c>
      <c r="B41" s="46" t="s">
        <v>35</v>
      </c>
      <c r="C41" s="34">
        <f t="shared" si="0"/>
        <v>507694</v>
      </c>
      <c r="D41" s="49">
        <v>507694</v>
      </c>
      <c r="E41" s="97"/>
      <c r="F41" s="49"/>
      <c r="G41" s="47"/>
      <c r="H41" s="49"/>
      <c r="I41" s="97"/>
      <c r="J41" s="49"/>
      <c r="K41" s="97"/>
      <c r="L41" s="99"/>
    </row>
    <row r="42" spans="1:12" s="85" customFormat="1" ht="12.75" customHeight="1">
      <c r="A42" s="100">
        <v>30</v>
      </c>
      <c r="B42" s="36" t="s">
        <v>244</v>
      </c>
      <c r="C42" s="34">
        <f t="shared" si="0"/>
        <v>535177</v>
      </c>
      <c r="D42" s="34"/>
      <c r="E42" s="86">
        <v>440</v>
      </c>
      <c r="F42" s="34">
        <v>535177</v>
      </c>
      <c r="G42" s="31"/>
      <c r="H42" s="34"/>
      <c r="I42" s="86"/>
      <c r="J42" s="34"/>
      <c r="K42" s="86"/>
      <c r="L42" s="87"/>
    </row>
    <row r="43" spans="1:12" s="85" customFormat="1" ht="12.75" customHeight="1">
      <c r="A43" s="100">
        <v>31</v>
      </c>
      <c r="B43" s="30" t="s">
        <v>205</v>
      </c>
      <c r="C43" s="34">
        <f t="shared" si="0"/>
        <v>2500000</v>
      </c>
      <c r="D43" s="34"/>
      <c r="E43" s="86"/>
      <c r="F43" s="34"/>
      <c r="G43" s="31">
        <v>2</v>
      </c>
      <c r="H43" s="34">
        <v>2500000</v>
      </c>
      <c r="I43" s="86"/>
      <c r="J43" s="34"/>
      <c r="K43" s="86"/>
      <c r="L43" s="87"/>
    </row>
    <row r="44" spans="1:12" s="85" customFormat="1" ht="12.75" customHeight="1">
      <c r="A44" s="100">
        <v>32</v>
      </c>
      <c r="B44" s="38" t="s">
        <v>30</v>
      </c>
      <c r="C44" s="34">
        <f t="shared" si="0"/>
        <v>2518464</v>
      </c>
      <c r="D44" s="34">
        <v>1685408</v>
      </c>
      <c r="E44" s="86">
        <v>968</v>
      </c>
      <c r="F44" s="34">
        <v>833056</v>
      </c>
      <c r="G44" s="34"/>
      <c r="H44" s="34"/>
      <c r="I44" s="34"/>
      <c r="J44" s="34"/>
      <c r="K44" s="34"/>
      <c r="L44" s="87"/>
    </row>
    <row r="45" spans="1:12" s="85" customFormat="1" ht="12.75" customHeight="1">
      <c r="A45" s="100">
        <v>33</v>
      </c>
      <c r="B45" s="38" t="s">
        <v>245</v>
      </c>
      <c r="C45" s="34">
        <f t="shared" si="0"/>
        <v>845553</v>
      </c>
      <c r="D45" s="41"/>
      <c r="E45" s="88">
        <v>950</v>
      </c>
      <c r="F45" s="41">
        <v>845553</v>
      </c>
      <c r="G45" s="41"/>
      <c r="H45" s="41"/>
      <c r="I45" s="159"/>
      <c r="J45" s="41"/>
      <c r="K45" s="41"/>
      <c r="L45" s="89"/>
    </row>
    <row r="46" spans="1:12" s="85" customFormat="1" ht="12.75" customHeight="1">
      <c r="A46" s="100">
        <v>34</v>
      </c>
      <c r="B46" s="38" t="s">
        <v>31</v>
      </c>
      <c r="C46" s="34">
        <f t="shared" si="0"/>
        <v>1826044</v>
      </c>
      <c r="D46" s="45"/>
      <c r="E46" s="96">
        <v>2525</v>
      </c>
      <c r="F46" s="45">
        <v>1826044</v>
      </c>
      <c r="G46" s="45"/>
      <c r="H46" s="45"/>
      <c r="I46" s="45"/>
      <c r="J46" s="45"/>
      <c r="K46" s="45"/>
      <c r="L46" s="98"/>
    </row>
    <row r="47" spans="1:12" s="85" customFormat="1" ht="12.75" customHeight="1">
      <c r="A47" s="100">
        <v>35</v>
      </c>
      <c r="B47" s="38" t="s">
        <v>34</v>
      </c>
      <c r="C47" s="34">
        <f t="shared" si="0"/>
        <v>1167542</v>
      </c>
      <c r="D47" s="45"/>
      <c r="E47" s="96">
        <v>1610</v>
      </c>
      <c r="F47" s="45">
        <v>1167542</v>
      </c>
      <c r="G47" s="45"/>
      <c r="H47" s="45"/>
      <c r="I47" s="45"/>
      <c r="J47" s="45"/>
      <c r="K47" s="45"/>
      <c r="L47" s="98"/>
    </row>
    <row r="48" spans="1:12" s="85" customFormat="1" ht="12.75" customHeight="1">
      <c r="A48" s="100">
        <v>36</v>
      </c>
      <c r="B48" s="30" t="s">
        <v>27</v>
      </c>
      <c r="C48" s="34">
        <f t="shared" si="0"/>
        <v>1094418</v>
      </c>
      <c r="D48" s="34">
        <f>129675+236556</f>
        <v>366231</v>
      </c>
      <c r="E48" s="86">
        <v>700</v>
      </c>
      <c r="F48" s="34">
        <v>728187</v>
      </c>
      <c r="G48" s="34"/>
      <c r="H48" s="34"/>
      <c r="I48" s="34"/>
      <c r="J48" s="34"/>
      <c r="K48" s="34"/>
      <c r="L48" s="87"/>
    </row>
    <row r="49" spans="1:12" s="85" customFormat="1" ht="12.75" customHeight="1">
      <c r="A49" s="100">
        <v>37</v>
      </c>
      <c r="B49" s="30" t="s">
        <v>51</v>
      </c>
      <c r="C49" s="34">
        <f t="shared" si="0"/>
        <v>1073473</v>
      </c>
      <c r="D49" s="34"/>
      <c r="E49" s="86">
        <v>1442</v>
      </c>
      <c r="F49" s="34">
        <v>1073473</v>
      </c>
      <c r="G49" s="31"/>
      <c r="H49" s="34"/>
      <c r="I49" s="86"/>
      <c r="J49" s="34"/>
      <c r="K49" s="86"/>
      <c r="L49" s="87"/>
    </row>
    <row r="50" spans="1:12" s="85" customFormat="1" ht="12.75" customHeight="1">
      <c r="A50" s="100">
        <v>38</v>
      </c>
      <c r="B50" s="38" t="s">
        <v>29</v>
      </c>
      <c r="C50" s="34">
        <f t="shared" si="0"/>
        <v>1803031</v>
      </c>
      <c r="D50" s="45">
        <f>469021</f>
        <v>469021</v>
      </c>
      <c r="E50" s="96">
        <v>1200</v>
      </c>
      <c r="F50" s="45">
        <v>1334010</v>
      </c>
      <c r="G50" s="43"/>
      <c r="H50" s="45"/>
      <c r="I50" s="96"/>
      <c r="J50" s="45"/>
      <c r="K50" s="96"/>
      <c r="L50" s="98"/>
    </row>
    <row r="51" spans="1:12" s="85" customFormat="1" ht="12.75" customHeight="1">
      <c r="A51" s="100">
        <v>39</v>
      </c>
      <c r="B51" s="42" t="s">
        <v>32</v>
      </c>
      <c r="C51" s="34">
        <f t="shared" si="0"/>
        <v>735000</v>
      </c>
      <c r="D51" s="45"/>
      <c r="E51" s="96">
        <v>490</v>
      </c>
      <c r="F51" s="45">
        <v>735000</v>
      </c>
      <c r="G51" s="43"/>
      <c r="H51" s="45"/>
      <c r="I51" s="96"/>
      <c r="J51" s="45"/>
      <c r="K51" s="96"/>
      <c r="L51" s="98"/>
    </row>
    <row r="52" spans="1:12" s="85" customFormat="1" ht="12.75" customHeight="1">
      <c r="A52" s="100">
        <v>40</v>
      </c>
      <c r="B52" s="30" t="s">
        <v>33</v>
      </c>
      <c r="C52" s="34">
        <f t="shared" si="0"/>
        <v>1017000</v>
      </c>
      <c r="D52" s="34">
        <v>1017000</v>
      </c>
      <c r="E52" s="86"/>
      <c r="F52" s="34"/>
      <c r="G52" s="34"/>
      <c r="H52" s="34"/>
      <c r="I52" s="34"/>
      <c r="J52" s="34"/>
      <c r="K52" s="34"/>
      <c r="L52" s="87"/>
    </row>
    <row r="53" spans="1:12" s="85" customFormat="1" ht="12.75" customHeight="1">
      <c r="A53" s="100">
        <v>41</v>
      </c>
      <c r="B53" s="38" t="s">
        <v>206</v>
      </c>
      <c r="C53" s="41">
        <f t="shared" si="0"/>
        <v>2288637</v>
      </c>
      <c r="D53" s="41">
        <f>1726629+562008</f>
        <v>2288637</v>
      </c>
      <c r="E53" s="88"/>
      <c r="F53" s="41"/>
      <c r="G53" s="41"/>
      <c r="H53" s="41"/>
      <c r="I53" s="41"/>
      <c r="J53" s="41"/>
      <c r="K53" s="41"/>
      <c r="L53" s="89"/>
    </row>
    <row r="54" spans="1:12" s="85" customFormat="1" ht="12.75" customHeight="1">
      <c r="A54" s="100">
        <v>42</v>
      </c>
      <c r="B54" s="30" t="s">
        <v>246</v>
      </c>
      <c r="C54" s="34">
        <f t="shared" si="0"/>
        <v>735160</v>
      </c>
      <c r="D54" s="34"/>
      <c r="E54" s="86">
        <v>870</v>
      </c>
      <c r="F54" s="34">
        <v>735160</v>
      </c>
      <c r="G54" s="31"/>
      <c r="H54" s="34"/>
      <c r="I54" s="86"/>
      <c r="J54" s="34"/>
      <c r="K54" s="86"/>
      <c r="L54" s="87"/>
    </row>
    <row r="55" spans="1:12" s="85" customFormat="1" ht="12.75" customHeight="1">
      <c r="A55" s="100">
        <v>43</v>
      </c>
      <c r="B55" s="36" t="s">
        <v>28</v>
      </c>
      <c r="C55" s="34">
        <f t="shared" si="0"/>
        <v>1228854</v>
      </c>
      <c r="D55" s="34"/>
      <c r="E55" s="86">
        <v>1293.56</v>
      </c>
      <c r="F55" s="34">
        <v>1228854</v>
      </c>
      <c r="G55" s="31"/>
      <c r="H55" s="34"/>
      <c r="I55" s="86"/>
      <c r="J55" s="34"/>
      <c r="K55" s="86"/>
      <c r="L55" s="87"/>
    </row>
    <row r="56" spans="1:12" s="85" customFormat="1" ht="12.75" customHeight="1">
      <c r="A56" s="100">
        <v>44</v>
      </c>
      <c r="B56" s="30" t="s">
        <v>65</v>
      </c>
      <c r="C56" s="34">
        <f t="shared" si="0"/>
        <v>990074</v>
      </c>
      <c r="D56" s="34"/>
      <c r="E56" s="86">
        <v>1012</v>
      </c>
      <c r="F56" s="34">
        <v>990074</v>
      </c>
      <c r="G56" s="34"/>
      <c r="H56" s="34"/>
      <c r="I56" s="140"/>
      <c r="J56" s="34"/>
      <c r="K56" s="34"/>
      <c r="L56" s="87"/>
    </row>
    <row r="57" spans="1:12" s="85" customFormat="1" ht="12.75" customHeight="1">
      <c r="A57" s="100">
        <v>45</v>
      </c>
      <c r="B57" s="38" t="s">
        <v>66</v>
      </c>
      <c r="C57" s="34">
        <f t="shared" si="0"/>
        <v>507981</v>
      </c>
      <c r="D57" s="41"/>
      <c r="E57" s="88">
        <v>580</v>
      </c>
      <c r="F57" s="41">
        <v>507981</v>
      </c>
      <c r="G57" s="41"/>
      <c r="H57" s="41"/>
      <c r="I57" s="41"/>
      <c r="J57" s="41"/>
      <c r="K57" s="41"/>
      <c r="L57" s="89"/>
    </row>
    <row r="58" spans="1:12" s="85" customFormat="1" ht="12.75" customHeight="1">
      <c r="A58" s="100">
        <v>46</v>
      </c>
      <c r="B58" s="38" t="s">
        <v>67</v>
      </c>
      <c r="C58" s="34">
        <f t="shared" si="0"/>
        <v>3000347</v>
      </c>
      <c r="D58" s="41"/>
      <c r="E58" s="88">
        <v>1825</v>
      </c>
      <c r="F58" s="41">
        <v>1676083</v>
      </c>
      <c r="G58" s="41"/>
      <c r="H58" s="41"/>
      <c r="I58" s="41"/>
      <c r="J58" s="41"/>
      <c r="K58" s="88">
        <v>1240</v>
      </c>
      <c r="L58" s="89">
        <v>1324264</v>
      </c>
    </row>
    <row r="59" spans="1:12" s="85" customFormat="1" ht="12.75" customHeight="1">
      <c r="A59" s="100">
        <v>47</v>
      </c>
      <c r="B59" s="30" t="s">
        <v>207</v>
      </c>
      <c r="C59" s="34">
        <f t="shared" si="0"/>
        <v>2680375</v>
      </c>
      <c r="D59" s="34"/>
      <c r="E59" s="86"/>
      <c r="F59" s="34"/>
      <c r="G59" s="34"/>
      <c r="H59" s="34"/>
      <c r="I59" s="34"/>
      <c r="J59" s="34"/>
      <c r="K59" s="86">
        <v>3350</v>
      </c>
      <c r="L59" s="87">
        <v>2680375</v>
      </c>
    </row>
    <row r="60" spans="1:12" s="85" customFormat="1" ht="12.75" customHeight="1">
      <c r="A60" s="100">
        <v>48</v>
      </c>
      <c r="B60" s="38" t="s">
        <v>37</v>
      </c>
      <c r="C60" s="34">
        <f t="shared" si="0"/>
        <v>664301</v>
      </c>
      <c r="D60" s="41"/>
      <c r="E60" s="88">
        <v>786</v>
      </c>
      <c r="F60" s="41">
        <v>664301</v>
      </c>
      <c r="G60" s="39"/>
      <c r="H60" s="41"/>
      <c r="I60" s="88"/>
      <c r="J60" s="41"/>
      <c r="K60" s="88"/>
      <c r="L60" s="89"/>
    </row>
    <row r="61" spans="1:12" s="85" customFormat="1" ht="12.75" customHeight="1">
      <c r="A61" s="100">
        <v>49</v>
      </c>
      <c r="B61" s="38" t="s">
        <v>68</v>
      </c>
      <c r="C61" s="34">
        <f t="shared" si="0"/>
        <v>2007119</v>
      </c>
      <c r="D61" s="41"/>
      <c r="E61" s="88">
        <v>1856</v>
      </c>
      <c r="F61" s="41">
        <v>2007119</v>
      </c>
      <c r="G61" s="39"/>
      <c r="H61" s="41"/>
      <c r="I61" s="88"/>
      <c r="J61" s="41"/>
      <c r="K61" s="88"/>
      <c r="L61" s="89"/>
    </row>
    <row r="62" spans="1:12" s="85" customFormat="1" ht="12.75" customHeight="1">
      <c r="A62" s="100">
        <v>50</v>
      </c>
      <c r="B62" s="30" t="s">
        <v>69</v>
      </c>
      <c r="C62" s="34">
        <f t="shared" si="0"/>
        <v>1849667</v>
      </c>
      <c r="D62" s="34">
        <v>710873</v>
      </c>
      <c r="E62" s="86">
        <v>1260</v>
      </c>
      <c r="F62" s="34">
        <v>1138794</v>
      </c>
      <c r="G62" s="34"/>
      <c r="H62" s="34"/>
      <c r="I62" s="34"/>
      <c r="J62" s="34"/>
      <c r="K62" s="86"/>
      <c r="L62" s="87"/>
    </row>
    <row r="63" spans="1:12" s="85" customFormat="1" ht="12.75" customHeight="1">
      <c r="A63" s="100">
        <v>51</v>
      </c>
      <c r="B63" s="36" t="s">
        <v>70</v>
      </c>
      <c r="C63" s="34">
        <f t="shared" si="0"/>
        <v>858527</v>
      </c>
      <c r="D63" s="49"/>
      <c r="E63" s="97">
        <v>750</v>
      </c>
      <c r="F63" s="49">
        <v>858527</v>
      </c>
      <c r="G63" s="47"/>
      <c r="H63" s="49"/>
      <c r="I63" s="97"/>
      <c r="J63" s="49"/>
      <c r="K63" s="97"/>
      <c r="L63" s="99"/>
    </row>
    <row r="64" spans="1:12" s="85" customFormat="1" ht="12.75" customHeight="1">
      <c r="A64" s="100">
        <v>52</v>
      </c>
      <c r="B64" s="36" t="s">
        <v>71</v>
      </c>
      <c r="C64" s="34">
        <f t="shared" si="0"/>
        <v>1274916</v>
      </c>
      <c r="D64" s="34"/>
      <c r="E64" s="86">
        <v>780</v>
      </c>
      <c r="F64" s="34">
        <v>689998</v>
      </c>
      <c r="G64" s="31"/>
      <c r="H64" s="34"/>
      <c r="I64" s="86"/>
      <c r="J64" s="34"/>
      <c r="K64" s="86">
        <v>280</v>
      </c>
      <c r="L64" s="87">
        <v>584918</v>
      </c>
    </row>
    <row r="65" spans="1:12" s="85" customFormat="1" ht="12.75" customHeight="1">
      <c r="A65" s="100">
        <v>53</v>
      </c>
      <c r="B65" s="38" t="s">
        <v>90</v>
      </c>
      <c r="C65" s="34">
        <f t="shared" si="0"/>
        <v>2090000</v>
      </c>
      <c r="D65" s="41">
        <v>2090000</v>
      </c>
      <c r="E65" s="88"/>
      <c r="F65" s="41"/>
      <c r="G65" s="39"/>
      <c r="H65" s="41"/>
      <c r="I65" s="88"/>
      <c r="J65" s="41"/>
      <c r="K65" s="88"/>
      <c r="L65" s="89"/>
    </row>
    <row r="66" spans="1:12" s="85" customFormat="1" ht="12.75" customHeight="1">
      <c r="A66" s="100">
        <v>54</v>
      </c>
      <c r="B66" s="38" t="s">
        <v>208</v>
      </c>
      <c r="C66" s="41">
        <f t="shared" si="0"/>
        <v>1980000</v>
      </c>
      <c r="D66" s="41">
        <v>1980000</v>
      </c>
      <c r="E66" s="88"/>
      <c r="F66" s="41"/>
      <c r="G66" s="39"/>
      <c r="H66" s="41"/>
      <c r="I66" s="88"/>
      <c r="J66" s="41"/>
      <c r="K66" s="88"/>
      <c r="L66" s="89"/>
    </row>
    <row r="67" spans="1:12" s="85" customFormat="1" ht="12.75" customHeight="1">
      <c r="A67" s="100">
        <v>55</v>
      </c>
      <c r="B67" s="38" t="s">
        <v>91</v>
      </c>
      <c r="C67" s="34">
        <f t="shared" si="0"/>
        <v>2500000</v>
      </c>
      <c r="D67" s="41"/>
      <c r="E67" s="88"/>
      <c r="F67" s="41"/>
      <c r="G67" s="39">
        <v>2</v>
      </c>
      <c r="H67" s="41">
        <f>1250000*2</f>
        <v>2500000</v>
      </c>
      <c r="I67" s="88"/>
      <c r="J67" s="41"/>
      <c r="K67" s="88"/>
      <c r="L67" s="89"/>
    </row>
    <row r="68" spans="1:12" s="85" customFormat="1" ht="12.75" customHeight="1">
      <c r="A68" s="100">
        <v>56</v>
      </c>
      <c r="B68" s="38" t="s">
        <v>72</v>
      </c>
      <c r="C68" s="34">
        <f t="shared" si="0"/>
        <v>1836687</v>
      </c>
      <c r="D68" s="41"/>
      <c r="E68" s="88">
        <v>2051</v>
      </c>
      <c r="F68" s="41">
        <v>1836687</v>
      </c>
      <c r="G68" s="41"/>
      <c r="H68" s="41"/>
      <c r="I68" s="41"/>
      <c r="J68" s="41"/>
      <c r="K68" s="88"/>
      <c r="L68" s="89"/>
    </row>
    <row r="69" spans="1:12" s="85" customFormat="1" ht="12.75" customHeight="1">
      <c r="A69" s="100">
        <v>57</v>
      </c>
      <c r="B69" s="30" t="s">
        <v>78</v>
      </c>
      <c r="C69" s="34">
        <f t="shared" si="0"/>
        <v>1850877</v>
      </c>
      <c r="D69" s="49"/>
      <c r="E69" s="97">
        <v>1525</v>
      </c>
      <c r="F69" s="49">
        <v>1850877</v>
      </c>
      <c r="G69" s="47"/>
      <c r="H69" s="49"/>
      <c r="I69" s="97"/>
      <c r="J69" s="49"/>
      <c r="K69" s="97"/>
      <c r="L69" s="99"/>
    </row>
    <row r="70" spans="1:12" s="85" customFormat="1" ht="12.75" customHeight="1">
      <c r="A70" s="100">
        <v>58</v>
      </c>
      <c r="B70" s="38" t="s">
        <v>79</v>
      </c>
      <c r="C70" s="34">
        <f t="shared" si="0"/>
        <v>1108340</v>
      </c>
      <c r="D70" s="45"/>
      <c r="E70" s="96">
        <v>1441.9</v>
      </c>
      <c r="F70" s="45">
        <v>1108340</v>
      </c>
      <c r="G70" s="43"/>
      <c r="H70" s="45"/>
      <c r="I70" s="96"/>
      <c r="J70" s="45"/>
      <c r="K70" s="96"/>
      <c r="L70" s="98"/>
    </row>
    <row r="71" spans="1:12" s="85" customFormat="1" ht="12.75" customHeight="1">
      <c r="A71" s="100">
        <v>59</v>
      </c>
      <c r="B71" s="38" t="s">
        <v>209</v>
      </c>
      <c r="C71" s="41">
        <f t="shared" si="0"/>
        <v>1904000</v>
      </c>
      <c r="D71" s="41">
        <v>1904000</v>
      </c>
      <c r="E71" s="88"/>
      <c r="F71" s="41"/>
      <c r="G71" s="39"/>
      <c r="H71" s="41"/>
      <c r="I71" s="88"/>
      <c r="J71" s="41"/>
      <c r="K71" s="88"/>
      <c r="L71" s="89"/>
    </row>
    <row r="72" spans="1:12" s="85" customFormat="1" ht="12.75" customHeight="1">
      <c r="A72" s="100">
        <v>60</v>
      </c>
      <c r="B72" s="38" t="s">
        <v>80</v>
      </c>
      <c r="C72" s="34">
        <f t="shared" si="0"/>
        <v>1804337</v>
      </c>
      <c r="D72" s="45"/>
      <c r="E72" s="96">
        <v>2429.2</v>
      </c>
      <c r="F72" s="45">
        <v>1804337</v>
      </c>
      <c r="G72" s="45"/>
      <c r="H72" s="45"/>
      <c r="I72" s="45"/>
      <c r="J72" s="45"/>
      <c r="K72" s="96"/>
      <c r="L72" s="98"/>
    </row>
    <row r="73" spans="1:12" s="85" customFormat="1" ht="12.75" customHeight="1">
      <c r="A73" s="100">
        <v>61</v>
      </c>
      <c r="B73" s="36" t="s">
        <v>92</v>
      </c>
      <c r="C73" s="34">
        <f t="shared" si="0"/>
        <v>913014</v>
      </c>
      <c r="D73" s="34">
        <f>726515+186499</f>
        <v>913014</v>
      </c>
      <c r="E73" s="86"/>
      <c r="F73" s="34"/>
      <c r="G73" s="31"/>
      <c r="H73" s="34"/>
      <c r="I73" s="86"/>
      <c r="J73" s="34"/>
      <c r="K73" s="86"/>
      <c r="L73" s="87"/>
    </row>
    <row r="74" spans="1:12" s="85" customFormat="1" ht="12.75" customHeight="1">
      <c r="A74" s="100">
        <v>62</v>
      </c>
      <c r="B74" s="38" t="s">
        <v>174</v>
      </c>
      <c r="C74" s="34">
        <f t="shared" si="0"/>
        <v>2546111</v>
      </c>
      <c r="D74" s="41">
        <f>1483444+1062667</f>
        <v>2546111</v>
      </c>
      <c r="E74" s="86"/>
      <c r="F74" s="34"/>
      <c r="G74" s="31"/>
      <c r="H74" s="34"/>
      <c r="I74" s="86"/>
      <c r="J74" s="34"/>
      <c r="K74" s="86"/>
      <c r="L74" s="87"/>
    </row>
    <row r="75" spans="1:12" s="85" customFormat="1" ht="12.75" customHeight="1">
      <c r="A75" s="100">
        <v>63</v>
      </c>
      <c r="B75" s="30" t="s">
        <v>81</v>
      </c>
      <c r="C75" s="34">
        <f t="shared" si="0"/>
        <v>3214198</v>
      </c>
      <c r="D75" s="34"/>
      <c r="E75" s="86">
        <v>2600</v>
      </c>
      <c r="F75" s="34">
        <v>3214198</v>
      </c>
      <c r="G75" s="34"/>
      <c r="H75" s="34"/>
      <c r="I75" s="34"/>
      <c r="J75" s="34"/>
      <c r="K75" s="86"/>
      <c r="L75" s="87"/>
    </row>
    <row r="76" spans="1:12" s="85" customFormat="1" ht="12.75" customHeight="1">
      <c r="A76" s="100">
        <v>64</v>
      </c>
      <c r="B76" s="46" t="s">
        <v>82</v>
      </c>
      <c r="C76" s="49">
        <f t="shared" si="0"/>
        <v>1720227</v>
      </c>
      <c r="D76" s="49">
        <f>69818+1339728+310681</f>
        <v>1720227</v>
      </c>
      <c r="E76" s="97"/>
      <c r="F76" s="49"/>
      <c r="G76" s="47"/>
      <c r="H76" s="49"/>
      <c r="I76" s="97"/>
      <c r="J76" s="49"/>
      <c r="K76" s="97"/>
      <c r="L76" s="99"/>
    </row>
    <row r="77" spans="1:12" s="85" customFormat="1" ht="12.75" customHeight="1">
      <c r="A77" s="100">
        <v>65</v>
      </c>
      <c r="B77" s="36" t="s">
        <v>83</v>
      </c>
      <c r="C77" s="34">
        <f>D77+F77+H77+J77+L77</f>
        <v>520000</v>
      </c>
      <c r="D77" s="34"/>
      <c r="E77" s="86">
        <v>625</v>
      </c>
      <c r="F77" s="34">
        <v>520000</v>
      </c>
      <c r="G77" s="31"/>
      <c r="H77" s="34"/>
      <c r="I77" s="86"/>
      <c r="J77" s="34"/>
      <c r="K77" s="86"/>
      <c r="L77" s="87"/>
    </row>
    <row r="78" spans="1:12" s="85" customFormat="1" ht="12.75" customHeight="1">
      <c r="A78" s="100">
        <v>66</v>
      </c>
      <c r="B78" s="36" t="s">
        <v>210</v>
      </c>
      <c r="C78" s="34">
        <v>2520638</v>
      </c>
      <c r="D78" s="34"/>
      <c r="E78" s="86">
        <v>1424</v>
      </c>
      <c r="F78" s="34">
        <v>2520638</v>
      </c>
      <c r="G78" s="31"/>
      <c r="H78" s="34"/>
      <c r="I78" s="86"/>
      <c r="J78" s="34"/>
      <c r="K78" s="86"/>
      <c r="L78" s="87"/>
    </row>
    <row r="79" spans="1:12" s="85" customFormat="1" ht="12.75" customHeight="1">
      <c r="A79" s="100">
        <v>67</v>
      </c>
      <c r="B79" s="38" t="s">
        <v>84</v>
      </c>
      <c r="C79" s="34">
        <f aca="true" t="shared" si="1" ref="C79:C142">D79+F79+H79+J79+L79</f>
        <v>873162</v>
      </c>
      <c r="D79" s="45"/>
      <c r="E79" s="96">
        <v>1221.2</v>
      </c>
      <c r="F79" s="45">
        <v>873162</v>
      </c>
      <c r="G79" s="43"/>
      <c r="H79" s="45"/>
      <c r="I79" s="96"/>
      <c r="J79" s="45"/>
      <c r="K79" s="96"/>
      <c r="L79" s="98"/>
    </row>
    <row r="80" spans="1:12" s="85" customFormat="1" ht="12.75" customHeight="1">
      <c r="A80" s="100">
        <v>68</v>
      </c>
      <c r="B80" s="38" t="s">
        <v>211</v>
      </c>
      <c r="C80" s="34">
        <f t="shared" si="1"/>
        <v>1559485</v>
      </c>
      <c r="D80" s="41"/>
      <c r="E80" s="88">
        <v>888</v>
      </c>
      <c r="F80" s="41">
        <v>699529</v>
      </c>
      <c r="G80" s="39"/>
      <c r="H80" s="41"/>
      <c r="I80" s="88"/>
      <c r="J80" s="41"/>
      <c r="K80" s="88">
        <v>290.88</v>
      </c>
      <c r="L80" s="89">
        <v>859956</v>
      </c>
    </row>
    <row r="81" spans="1:12" s="85" customFormat="1" ht="12.75" customHeight="1">
      <c r="A81" s="100">
        <v>69</v>
      </c>
      <c r="B81" s="38" t="s">
        <v>85</v>
      </c>
      <c r="C81" s="34">
        <f t="shared" si="1"/>
        <v>1712867</v>
      </c>
      <c r="D81" s="45"/>
      <c r="E81" s="96">
        <v>2139</v>
      </c>
      <c r="F81" s="45">
        <v>1712867</v>
      </c>
      <c r="G81" s="43"/>
      <c r="H81" s="45"/>
      <c r="I81" s="96"/>
      <c r="J81" s="45"/>
      <c r="K81" s="96"/>
      <c r="L81" s="98"/>
    </row>
    <row r="82" spans="1:12" s="85" customFormat="1" ht="12.75" customHeight="1">
      <c r="A82" s="100">
        <v>70</v>
      </c>
      <c r="B82" s="38" t="s">
        <v>86</v>
      </c>
      <c r="C82" s="34">
        <f t="shared" si="1"/>
        <v>1650029</v>
      </c>
      <c r="D82" s="41"/>
      <c r="E82" s="88">
        <v>1300</v>
      </c>
      <c r="F82" s="41">
        <v>1650029</v>
      </c>
      <c r="G82" s="39"/>
      <c r="H82" s="41"/>
      <c r="I82" s="88"/>
      <c r="J82" s="41"/>
      <c r="K82" s="88"/>
      <c r="L82" s="89"/>
    </row>
    <row r="83" spans="1:12" s="85" customFormat="1" ht="12.75" customHeight="1">
      <c r="A83" s="100">
        <v>71</v>
      </c>
      <c r="B83" s="30" t="s">
        <v>87</v>
      </c>
      <c r="C83" s="34">
        <f t="shared" si="1"/>
        <v>984814</v>
      </c>
      <c r="D83" s="49"/>
      <c r="E83" s="97">
        <v>612</v>
      </c>
      <c r="F83" s="49">
        <v>984814</v>
      </c>
      <c r="G83" s="49"/>
      <c r="H83" s="49"/>
      <c r="I83" s="49"/>
      <c r="J83" s="49"/>
      <c r="K83" s="97"/>
      <c r="L83" s="99"/>
    </row>
    <row r="84" spans="1:12" s="85" customFormat="1" ht="12.75" customHeight="1">
      <c r="A84" s="100">
        <v>72</v>
      </c>
      <c r="B84" s="30" t="s">
        <v>88</v>
      </c>
      <c r="C84" s="34">
        <f t="shared" si="1"/>
        <v>1328088</v>
      </c>
      <c r="D84" s="49"/>
      <c r="E84" s="97">
        <v>837</v>
      </c>
      <c r="F84" s="49">
        <v>1328088</v>
      </c>
      <c r="G84" s="47"/>
      <c r="H84" s="49"/>
      <c r="I84" s="97"/>
      <c r="J84" s="49"/>
      <c r="K84" s="97"/>
      <c r="L84" s="99"/>
    </row>
    <row r="85" spans="1:12" s="85" customFormat="1" ht="12.75" customHeight="1">
      <c r="A85" s="100">
        <v>73</v>
      </c>
      <c r="B85" s="30" t="s">
        <v>94</v>
      </c>
      <c r="C85" s="34">
        <f t="shared" si="1"/>
        <v>579684</v>
      </c>
      <c r="D85" s="49"/>
      <c r="E85" s="97">
        <v>720</v>
      </c>
      <c r="F85" s="49">
        <v>579684</v>
      </c>
      <c r="G85" s="47"/>
      <c r="H85" s="49"/>
      <c r="I85" s="97"/>
      <c r="J85" s="49"/>
      <c r="K85" s="97"/>
      <c r="L85" s="99"/>
    </row>
    <row r="86" spans="1:12" s="85" customFormat="1" ht="12.75" customHeight="1">
      <c r="A86" s="100">
        <v>74</v>
      </c>
      <c r="B86" s="30" t="s">
        <v>89</v>
      </c>
      <c r="C86" s="34">
        <f t="shared" si="1"/>
        <v>1913265</v>
      </c>
      <c r="D86" s="34">
        <v>668715</v>
      </c>
      <c r="E86" s="86">
        <v>1100</v>
      </c>
      <c r="F86" s="34">
        <v>1244550</v>
      </c>
      <c r="G86" s="34"/>
      <c r="H86" s="34"/>
      <c r="I86" s="34"/>
      <c r="J86" s="34"/>
      <c r="K86" s="86"/>
      <c r="L86" s="87"/>
    </row>
    <row r="87" spans="1:12" s="85" customFormat="1" ht="12.75" customHeight="1">
      <c r="A87" s="100">
        <v>75</v>
      </c>
      <c r="B87" s="38" t="s">
        <v>95</v>
      </c>
      <c r="C87" s="34">
        <f t="shared" si="1"/>
        <v>598603</v>
      </c>
      <c r="D87" s="41"/>
      <c r="E87" s="88">
        <v>623</v>
      </c>
      <c r="F87" s="41">
        <v>598603</v>
      </c>
      <c r="G87" s="39"/>
      <c r="H87" s="41"/>
      <c r="I87" s="88"/>
      <c r="J87" s="41"/>
      <c r="K87" s="88"/>
      <c r="L87" s="89"/>
    </row>
    <row r="88" spans="1:12" s="85" customFormat="1" ht="12.75" customHeight="1">
      <c r="A88" s="100">
        <v>76</v>
      </c>
      <c r="B88" s="30" t="s">
        <v>96</v>
      </c>
      <c r="C88" s="34">
        <f t="shared" si="1"/>
        <v>1193421</v>
      </c>
      <c r="D88" s="34"/>
      <c r="E88" s="86">
        <v>1133</v>
      </c>
      <c r="F88" s="34">
        <v>1193421</v>
      </c>
      <c r="G88" s="31"/>
      <c r="H88" s="34"/>
      <c r="I88" s="86"/>
      <c r="J88" s="34"/>
      <c r="K88" s="86"/>
      <c r="L88" s="87"/>
    </row>
    <row r="89" spans="1:12" s="85" customFormat="1" ht="12.75" customHeight="1">
      <c r="A89" s="100">
        <v>77</v>
      </c>
      <c r="B89" s="36" t="s">
        <v>97</v>
      </c>
      <c r="C89" s="34">
        <f t="shared" si="1"/>
        <v>1063303</v>
      </c>
      <c r="D89" s="49">
        <f>899938+163365</f>
        <v>1063303</v>
      </c>
      <c r="E89" s="97"/>
      <c r="F89" s="49"/>
      <c r="G89" s="47"/>
      <c r="H89" s="49"/>
      <c r="I89" s="97"/>
      <c r="J89" s="49"/>
      <c r="K89" s="97"/>
      <c r="L89" s="99"/>
    </row>
    <row r="90" spans="1:12" s="85" customFormat="1" ht="12.75" customHeight="1">
      <c r="A90" s="100">
        <v>78</v>
      </c>
      <c r="B90" s="30" t="s">
        <v>121</v>
      </c>
      <c r="C90" s="34">
        <f t="shared" si="1"/>
        <v>2500000</v>
      </c>
      <c r="D90" s="34"/>
      <c r="E90" s="86"/>
      <c r="F90" s="34"/>
      <c r="G90" s="31">
        <v>2</v>
      </c>
      <c r="H90" s="34">
        <v>2500000</v>
      </c>
      <c r="I90" s="86"/>
      <c r="J90" s="34"/>
      <c r="K90" s="86"/>
      <c r="L90" s="87"/>
    </row>
    <row r="91" spans="1:12" s="85" customFormat="1" ht="12.75" customHeight="1">
      <c r="A91" s="100">
        <v>79</v>
      </c>
      <c r="B91" s="30" t="s">
        <v>73</v>
      </c>
      <c r="C91" s="34">
        <f t="shared" si="1"/>
        <v>2499963</v>
      </c>
      <c r="D91" s="34"/>
      <c r="E91" s="86"/>
      <c r="F91" s="34"/>
      <c r="G91" s="34"/>
      <c r="H91" s="34"/>
      <c r="I91" s="140"/>
      <c r="J91" s="34"/>
      <c r="K91" s="86">
        <v>768.6</v>
      </c>
      <c r="L91" s="87">
        <v>2499963</v>
      </c>
    </row>
    <row r="92" spans="1:12" s="85" customFormat="1" ht="12.75" customHeight="1">
      <c r="A92" s="100">
        <v>80</v>
      </c>
      <c r="B92" s="30" t="s">
        <v>74</v>
      </c>
      <c r="C92" s="34">
        <f t="shared" si="1"/>
        <v>2499806</v>
      </c>
      <c r="D92" s="34"/>
      <c r="E92" s="86">
        <v>645</v>
      </c>
      <c r="F92" s="34">
        <v>1178868</v>
      </c>
      <c r="G92" s="34"/>
      <c r="H92" s="34"/>
      <c r="I92" s="34"/>
      <c r="J92" s="34"/>
      <c r="K92" s="86">
        <v>393</v>
      </c>
      <c r="L92" s="87">
        <v>1320938</v>
      </c>
    </row>
    <row r="93" spans="1:12" s="85" customFormat="1" ht="12.75" customHeight="1">
      <c r="A93" s="100">
        <v>81</v>
      </c>
      <c r="B93" s="36" t="s">
        <v>212</v>
      </c>
      <c r="C93" s="34">
        <f t="shared" si="1"/>
        <v>1779611</v>
      </c>
      <c r="D93" s="34"/>
      <c r="E93" s="86">
        <v>1830</v>
      </c>
      <c r="F93" s="34">
        <v>1779611</v>
      </c>
      <c r="G93" s="31"/>
      <c r="H93" s="34"/>
      <c r="I93" s="86"/>
      <c r="J93" s="34"/>
      <c r="K93" s="86"/>
      <c r="L93" s="87"/>
    </row>
    <row r="94" spans="1:12" s="85" customFormat="1" ht="12.75" customHeight="1">
      <c r="A94" s="100">
        <v>82</v>
      </c>
      <c r="B94" s="30" t="s">
        <v>122</v>
      </c>
      <c r="C94" s="34">
        <f t="shared" si="1"/>
        <v>1447449</v>
      </c>
      <c r="D94" s="49"/>
      <c r="E94" s="97">
        <v>1700</v>
      </c>
      <c r="F94" s="49">
        <v>1447449</v>
      </c>
      <c r="G94" s="47"/>
      <c r="H94" s="49"/>
      <c r="I94" s="97"/>
      <c r="J94" s="49"/>
      <c r="K94" s="97"/>
      <c r="L94" s="99"/>
    </row>
    <row r="95" spans="1:12" s="85" customFormat="1" ht="12.75" customHeight="1">
      <c r="A95" s="100">
        <v>83</v>
      </c>
      <c r="B95" s="30" t="s">
        <v>98</v>
      </c>
      <c r="C95" s="34">
        <f t="shared" si="1"/>
        <v>2498692</v>
      </c>
      <c r="D95" s="34"/>
      <c r="E95" s="86">
        <v>3100</v>
      </c>
      <c r="F95" s="34">
        <v>2498692</v>
      </c>
      <c r="G95" s="34"/>
      <c r="H95" s="34"/>
      <c r="I95" s="34"/>
      <c r="J95" s="34"/>
      <c r="K95" s="86"/>
      <c r="L95" s="87"/>
    </row>
    <row r="96" spans="1:12" s="85" customFormat="1" ht="12.75" customHeight="1">
      <c r="A96" s="100">
        <v>84</v>
      </c>
      <c r="B96" s="36" t="s">
        <v>123</v>
      </c>
      <c r="C96" s="34">
        <f t="shared" si="1"/>
        <v>1616355</v>
      </c>
      <c r="D96" s="34"/>
      <c r="E96" s="86">
        <v>1400</v>
      </c>
      <c r="F96" s="34">
        <v>1616355</v>
      </c>
      <c r="G96" s="31"/>
      <c r="H96" s="34"/>
      <c r="I96" s="86"/>
      <c r="J96" s="34"/>
      <c r="K96" s="86"/>
      <c r="L96" s="87"/>
    </row>
    <row r="97" spans="1:12" s="85" customFormat="1" ht="12.75" customHeight="1">
      <c r="A97" s="100">
        <v>85</v>
      </c>
      <c r="B97" s="36" t="s">
        <v>43</v>
      </c>
      <c r="C97" s="34">
        <f t="shared" si="1"/>
        <v>657465</v>
      </c>
      <c r="D97" s="34"/>
      <c r="E97" s="86">
        <v>588</v>
      </c>
      <c r="F97" s="34">
        <v>657465</v>
      </c>
      <c r="G97" s="31"/>
      <c r="H97" s="34"/>
      <c r="I97" s="86"/>
      <c r="J97" s="34"/>
      <c r="K97" s="86"/>
      <c r="L97" s="87"/>
    </row>
    <row r="98" spans="1:12" s="85" customFormat="1" ht="12.75" customHeight="1">
      <c r="A98" s="100">
        <v>86</v>
      </c>
      <c r="B98" s="36" t="s">
        <v>44</v>
      </c>
      <c r="C98" s="34">
        <f t="shared" si="1"/>
        <v>318373</v>
      </c>
      <c r="D98" s="34"/>
      <c r="E98" s="86">
        <v>298</v>
      </c>
      <c r="F98" s="34">
        <v>318373</v>
      </c>
      <c r="G98" s="31"/>
      <c r="H98" s="34"/>
      <c r="I98" s="86"/>
      <c r="J98" s="34"/>
      <c r="K98" s="86"/>
      <c r="L98" s="87"/>
    </row>
    <row r="99" spans="1:12" s="85" customFormat="1" ht="12.75" customHeight="1">
      <c r="A99" s="100">
        <v>87</v>
      </c>
      <c r="B99" s="36" t="s">
        <v>45</v>
      </c>
      <c r="C99" s="34">
        <f t="shared" si="1"/>
        <v>342922</v>
      </c>
      <c r="D99" s="34"/>
      <c r="E99" s="86">
        <v>328</v>
      </c>
      <c r="F99" s="34">
        <v>342922</v>
      </c>
      <c r="G99" s="31"/>
      <c r="H99" s="34"/>
      <c r="I99" s="86"/>
      <c r="J99" s="34"/>
      <c r="K99" s="86"/>
      <c r="L99" s="87"/>
    </row>
    <row r="100" spans="1:12" s="85" customFormat="1" ht="12.75" customHeight="1">
      <c r="A100" s="100">
        <v>88</v>
      </c>
      <c r="B100" s="36" t="s">
        <v>124</v>
      </c>
      <c r="C100" s="34">
        <f t="shared" si="1"/>
        <v>696071</v>
      </c>
      <c r="D100" s="34"/>
      <c r="E100" s="86">
        <v>761</v>
      </c>
      <c r="F100" s="34">
        <v>696071</v>
      </c>
      <c r="G100" s="31"/>
      <c r="H100" s="34"/>
      <c r="I100" s="86"/>
      <c r="J100" s="34"/>
      <c r="K100" s="86"/>
      <c r="L100" s="87"/>
    </row>
    <row r="101" spans="1:12" s="85" customFormat="1" ht="12.75" customHeight="1">
      <c r="A101" s="100">
        <v>89</v>
      </c>
      <c r="B101" s="30" t="s">
        <v>125</v>
      </c>
      <c r="C101" s="34">
        <f t="shared" si="1"/>
        <v>900837</v>
      </c>
      <c r="D101" s="49"/>
      <c r="E101" s="97">
        <v>780</v>
      </c>
      <c r="F101" s="49">
        <v>900837</v>
      </c>
      <c r="G101" s="47"/>
      <c r="H101" s="49"/>
      <c r="I101" s="97"/>
      <c r="J101" s="49"/>
      <c r="K101" s="97"/>
      <c r="L101" s="99"/>
    </row>
    <row r="102" spans="1:12" s="85" customFormat="1" ht="12.75" customHeight="1">
      <c r="A102" s="100">
        <v>90</v>
      </c>
      <c r="B102" s="30" t="s">
        <v>126</v>
      </c>
      <c r="C102" s="34">
        <f t="shared" si="1"/>
        <v>883020</v>
      </c>
      <c r="D102" s="49"/>
      <c r="E102" s="97">
        <v>770</v>
      </c>
      <c r="F102" s="49">
        <v>883020</v>
      </c>
      <c r="G102" s="49"/>
      <c r="H102" s="49"/>
      <c r="I102" s="49"/>
      <c r="J102" s="49"/>
      <c r="K102" s="97"/>
      <c r="L102" s="99"/>
    </row>
    <row r="103" spans="1:12" s="85" customFormat="1" ht="12.75" customHeight="1">
      <c r="A103" s="100">
        <v>91</v>
      </c>
      <c r="B103" s="36" t="s">
        <v>127</v>
      </c>
      <c r="C103" s="34">
        <f t="shared" si="1"/>
        <v>713685</v>
      </c>
      <c r="D103" s="34"/>
      <c r="E103" s="86">
        <v>818.3</v>
      </c>
      <c r="F103" s="34">
        <v>713685</v>
      </c>
      <c r="G103" s="31"/>
      <c r="H103" s="34"/>
      <c r="I103" s="86"/>
      <c r="J103" s="34"/>
      <c r="K103" s="86"/>
      <c r="L103" s="87"/>
    </row>
    <row r="104" spans="1:12" s="85" customFormat="1" ht="12.75" customHeight="1">
      <c r="A104" s="100">
        <v>92</v>
      </c>
      <c r="B104" s="30" t="s">
        <v>128</v>
      </c>
      <c r="C104" s="34">
        <f t="shared" si="1"/>
        <v>890674</v>
      </c>
      <c r="D104" s="49"/>
      <c r="E104" s="97">
        <v>770</v>
      </c>
      <c r="F104" s="49">
        <v>890674</v>
      </c>
      <c r="G104" s="47"/>
      <c r="H104" s="49"/>
      <c r="I104" s="97"/>
      <c r="J104" s="49"/>
      <c r="K104" s="97"/>
      <c r="L104" s="99"/>
    </row>
    <row r="105" spans="1:12" s="85" customFormat="1" ht="12.75" customHeight="1">
      <c r="A105" s="100">
        <v>93</v>
      </c>
      <c r="B105" s="50" t="s">
        <v>93</v>
      </c>
      <c r="C105" s="34">
        <f t="shared" si="1"/>
        <v>976597</v>
      </c>
      <c r="D105" s="49"/>
      <c r="E105" s="97">
        <v>562</v>
      </c>
      <c r="F105" s="49">
        <v>976597</v>
      </c>
      <c r="G105" s="49"/>
      <c r="H105" s="49"/>
      <c r="I105" s="140"/>
      <c r="J105" s="49"/>
      <c r="K105" s="97"/>
      <c r="L105" s="99"/>
    </row>
    <row r="106" spans="1:12" s="85" customFormat="1" ht="12.75" customHeight="1">
      <c r="A106" s="100">
        <v>94</v>
      </c>
      <c r="B106" s="30" t="s">
        <v>129</v>
      </c>
      <c r="C106" s="34">
        <f t="shared" si="1"/>
        <v>1136466</v>
      </c>
      <c r="D106" s="34"/>
      <c r="E106" s="86">
        <v>1260</v>
      </c>
      <c r="F106" s="34">
        <v>1136466</v>
      </c>
      <c r="G106" s="34"/>
      <c r="H106" s="34"/>
      <c r="I106" s="34"/>
      <c r="J106" s="34"/>
      <c r="K106" s="86"/>
      <c r="L106" s="87"/>
    </row>
    <row r="107" spans="1:12" s="85" customFormat="1" ht="12.75" customHeight="1">
      <c r="A107" s="100">
        <v>95</v>
      </c>
      <c r="B107" s="30" t="s">
        <v>130</v>
      </c>
      <c r="C107" s="34">
        <f t="shared" si="1"/>
        <v>1207687</v>
      </c>
      <c r="D107" s="34"/>
      <c r="E107" s="86">
        <v>1295</v>
      </c>
      <c r="F107" s="34">
        <v>1207687</v>
      </c>
      <c r="G107" s="34"/>
      <c r="H107" s="34"/>
      <c r="I107" s="34"/>
      <c r="J107" s="34"/>
      <c r="K107" s="86"/>
      <c r="L107" s="87"/>
    </row>
    <row r="108" spans="1:12" s="85" customFormat="1" ht="12.75" customHeight="1">
      <c r="A108" s="100">
        <v>96</v>
      </c>
      <c r="B108" s="30" t="s">
        <v>131</v>
      </c>
      <c r="C108" s="34">
        <f t="shared" si="1"/>
        <v>1475023</v>
      </c>
      <c r="D108" s="34"/>
      <c r="E108" s="86">
        <v>1307</v>
      </c>
      <c r="F108" s="34">
        <v>1475023</v>
      </c>
      <c r="G108" s="34"/>
      <c r="H108" s="34"/>
      <c r="I108" s="34"/>
      <c r="J108" s="34"/>
      <c r="K108" s="86"/>
      <c r="L108" s="87"/>
    </row>
    <row r="109" spans="1:12" s="85" customFormat="1" ht="12.75" customHeight="1">
      <c r="A109" s="100">
        <v>97</v>
      </c>
      <c r="B109" s="30" t="s">
        <v>132</v>
      </c>
      <c r="C109" s="34">
        <f t="shared" si="1"/>
        <v>2166499</v>
      </c>
      <c r="D109" s="34"/>
      <c r="E109" s="86">
        <v>1267</v>
      </c>
      <c r="F109" s="34">
        <v>2166499</v>
      </c>
      <c r="G109" s="34"/>
      <c r="H109" s="34"/>
      <c r="I109" s="34"/>
      <c r="J109" s="34"/>
      <c r="K109" s="86"/>
      <c r="L109" s="87"/>
    </row>
    <row r="110" spans="1:12" s="85" customFormat="1" ht="12.75" customHeight="1">
      <c r="A110" s="100">
        <v>98</v>
      </c>
      <c r="B110" s="30" t="s">
        <v>133</v>
      </c>
      <c r="C110" s="34">
        <f t="shared" si="1"/>
        <v>1401119</v>
      </c>
      <c r="D110" s="49"/>
      <c r="E110" s="97">
        <v>1004</v>
      </c>
      <c r="F110" s="49">
        <v>1401119</v>
      </c>
      <c r="G110" s="49"/>
      <c r="H110" s="49"/>
      <c r="I110" s="49"/>
      <c r="J110" s="49"/>
      <c r="K110" s="97"/>
      <c r="L110" s="99"/>
    </row>
    <row r="111" spans="1:12" s="85" customFormat="1" ht="12.75" customHeight="1">
      <c r="A111" s="100">
        <v>99</v>
      </c>
      <c r="B111" s="36" t="s">
        <v>99</v>
      </c>
      <c r="C111" s="34">
        <f t="shared" si="1"/>
        <v>1471632</v>
      </c>
      <c r="D111" s="49"/>
      <c r="E111" s="97">
        <v>838</v>
      </c>
      <c r="F111" s="49">
        <v>1471632</v>
      </c>
      <c r="G111" s="47"/>
      <c r="H111" s="49"/>
      <c r="I111" s="97"/>
      <c r="J111" s="49"/>
      <c r="K111" s="97"/>
      <c r="L111" s="99"/>
    </row>
    <row r="112" spans="1:12" s="85" customFormat="1" ht="12.75" customHeight="1">
      <c r="A112" s="100">
        <v>100</v>
      </c>
      <c r="B112" s="50" t="s">
        <v>247</v>
      </c>
      <c r="C112" s="49">
        <f t="shared" si="1"/>
        <v>444006</v>
      </c>
      <c r="D112" s="49"/>
      <c r="E112" s="97">
        <v>550</v>
      </c>
      <c r="F112" s="49">
        <v>444006</v>
      </c>
      <c r="G112" s="49"/>
      <c r="H112" s="49"/>
      <c r="I112" s="49"/>
      <c r="J112" s="49"/>
      <c r="K112" s="97"/>
      <c r="L112" s="99"/>
    </row>
    <row r="113" spans="1:12" s="85" customFormat="1" ht="12.75" customHeight="1">
      <c r="A113" s="100">
        <v>101</v>
      </c>
      <c r="B113" s="36" t="s">
        <v>100</v>
      </c>
      <c r="C113" s="34">
        <f t="shared" si="1"/>
        <v>954060</v>
      </c>
      <c r="D113" s="49"/>
      <c r="E113" s="97">
        <v>540.2</v>
      </c>
      <c r="F113" s="49">
        <v>954060</v>
      </c>
      <c r="G113" s="47"/>
      <c r="H113" s="49"/>
      <c r="I113" s="97"/>
      <c r="J113" s="49"/>
      <c r="K113" s="97"/>
      <c r="L113" s="99"/>
    </row>
    <row r="114" spans="1:12" s="85" customFormat="1" ht="12.75" customHeight="1">
      <c r="A114" s="100">
        <v>102</v>
      </c>
      <c r="B114" s="46" t="s">
        <v>248</v>
      </c>
      <c r="C114" s="49">
        <f t="shared" si="1"/>
        <v>819542</v>
      </c>
      <c r="D114" s="49"/>
      <c r="E114" s="97">
        <v>455</v>
      </c>
      <c r="F114" s="49">
        <v>819542</v>
      </c>
      <c r="G114" s="47"/>
      <c r="H114" s="49"/>
      <c r="I114" s="97"/>
      <c r="J114" s="49"/>
      <c r="K114" s="97"/>
      <c r="L114" s="99"/>
    </row>
    <row r="115" spans="1:12" s="85" customFormat="1" ht="12.75" customHeight="1">
      <c r="A115" s="100">
        <v>103</v>
      </c>
      <c r="B115" s="38" t="s">
        <v>213</v>
      </c>
      <c r="C115" s="41">
        <f t="shared" si="1"/>
        <v>1019670</v>
      </c>
      <c r="D115" s="41"/>
      <c r="E115" s="88">
        <v>1164</v>
      </c>
      <c r="F115" s="41">
        <v>1019670</v>
      </c>
      <c r="G115" s="39"/>
      <c r="H115" s="41"/>
      <c r="I115" s="88"/>
      <c r="J115" s="41"/>
      <c r="K115" s="88"/>
      <c r="L115" s="89"/>
    </row>
    <row r="116" spans="1:12" s="85" customFormat="1" ht="12.75" customHeight="1">
      <c r="A116" s="100">
        <v>104</v>
      </c>
      <c r="B116" s="38" t="s">
        <v>134</v>
      </c>
      <c r="C116" s="34">
        <f t="shared" si="1"/>
        <v>483583</v>
      </c>
      <c r="D116" s="41"/>
      <c r="E116" s="88">
        <v>617</v>
      </c>
      <c r="F116" s="41">
        <v>483583</v>
      </c>
      <c r="G116" s="39"/>
      <c r="H116" s="41"/>
      <c r="I116" s="88"/>
      <c r="J116" s="41"/>
      <c r="K116" s="88"/>
      <c r="L116" s="89"/>
    </row>
    <row r="117" spans="1:12" s="85" customFormat="1" ht="12.75" customHeight="1">
      <c r="A117" s="100">
        <v>105</v>
      </c>
      <c r="B117" s="38" t="s">
        <v>135</v>
      </c>
      <c r="C117" s="34">
        <f t="shared" si="1"/>
        <v>483583</v>
      </c>
      <c r="D117" s="41"/>
      <c r="E117" s="88">
        <v>617</v>
      </c>
      <c r="F117" s="41">
        <v>483583</v>
      </c>
      <c r="G117" s="39"/>
      <c r="H117" s="41"/>
      <c r="I117" s="88"/>
      <c r="J117" s="41"/>
      <c r="K117" s="88"/>
      <c r="L117" s="89"/>
    </row>
    <row r="118" spans="1:12" s="85" customFormat="1" ht="12.75" customHeight="1">
      <c r="A118" s="100">
        <v>106</v>
      </c>
      <c r="B118" s="38" t="s">
        <v>214</v>
      </c>
      <c r="C118" s="41">
        <f t="shared" si="1"/>
        <v>483583</v>
      </c>
      <c r="D118" s="41"/>
      <c r="E118" s="88">
        <v>617</v>
      </c>
      <c r="F118" s="41">
        <v>483583</v>
      </c>
      <c r="G118" s="39"/>
      <c r="H118" s="41"/>
      <c r="I118" s="88"/>
      <c r="J118" s="41"/>
      <c r="K118" s="88"/>
      <c r="L118" s="89"/>
    </row>
    <row r="119" spans="1:12" s="85" customFormat="1" ht="12.75" customHeight="1">
      <c r="A119" s="100">
        <v>107</v>
      </c>
      <c r="B119" s="38" t="s">
        <v>215</v>
      </c>
      <c r="C119" s="41">
        <f t="shared" si="1"/>
        <v>1005781</v>
      </c>
      <c r="D119" s="41"/>
      <c r="E119" s="88">
        <v>1150</v>
      </c>
      <c r="F119" s="41">
        <v>1005781</v>
      </c>
      <c r="G119" s="41"/>
      <c r="H119" s="41"/>
      <c r="I119" s="41"/>
      <c r="J119" s="41"/>
      <c r="K119" s="88"/>
      <c r="L119" s="89"/>
    </row>
    <row r="120" spans="1:12" s="85" customFormat="1" ht="12.75" customHeight="1">
      <c r="A120" s="100">
        <v>108</v>
      </c>
      <c r="B120" s="30" t="s">
        <v>136</v>
      </c>
      <c r="C120" s="34">
        <f t="shared" si="1"/>
        <v>959228</v>
      </c>
      <c r="D120" s="34"/>
      <c r="E120" s="86">
        <v>700</v>
      </c>
      <c r="F120" s="34">
        <v>959228</v>
      </c>
      <c r="G120" s="34"/>
      <c r="H120" s="34"/>
      <c r="I120" s="34"/>
      <c r="J120" s="34"/>
      <c r="K120" s="86"/>
      <c r="L120" s="87"/>
    </row>
    <row r="121" spans="1:12" s="85" customFormat="1" ht="12.75" customHeight="1">
      <c r="A121" s="100">
        <v>109</v>
      </c>
      <c r="B121" s="30" t="s">
        <v>137</v>
      </c>
      <c r="C121" s="34">
        <f t="shared" si="1"/>
        <v>970142</v>
      </c>
      <c r="D121" s="34"/>
      <c r="E121" s="86">
        <v>850</v>
      </c>
      <c r="F121" s="34">
        <v>970142</v>
      </c>
      <c r="G121" s="34"/>
      <c r="H121" s="34"/>
      <c r="I121" s="34"/>
      <c r="J121" s="34"/>
      <c r="K121" s="86"/>
      <c r="L121" s="87"/>
    </row>
    <row r="122" spans="1:12" s="85" customFormat="1" ht="12.75" customHeight="1">
      <c r="A122" s="100">
        <v>110</v>
      </c>
      <c r="B122" s="36" t="s">
        <v>138</v>
      </c>
      <c r="C122" s="34">
        <f t="shared" si="1"/>
        <v>1486650</v>
      </c>
      <c r="D122" s="34">
        <v>1486650</v>
      </c>
      <c r="E122" s="86"/>
      <c r="F122" s="34"/>
      <c r="G122" s="31"/>
      <c r="H122" s="34"/>
      <c r="I122" s="86"/>
      <c r="J122" s="34"/>
      <c r="K122" s="86"/>
      <c r="L122" s="87"/>
    </row>
    <row r="123" spans="1:12" s="85" customFormat="1" ht="12.75" customHeight="1">
      <c r="A123" s="100">
        <v>111</v>
      </c>
      <c r="B123" s="30" t="s">
        <v>139</v>
      </c>
      <c r="C123" s="34">
        <f t="shared" si="1"/>
        <v>1086430</v>
      </c>
      <c r="D123" s="34"/>
      <c r="E123" s="86">
        <v>917.5</v>
      </c>
      <c r="F123" s="34">
        <v>1086430</v>
      </c>
      <c r="G123" s="31"/>
      <c r="H123" s="34"/>
      <c r="I123" s="86"/>
      <c r="J123" s="34"/>
      <c r="K123" s="86"/>
      <c r="L123" s="87"/>
    </row>
    <row r="124" spans="1:12" s="85" customFormat="1" ht="12.75" customHeight="1">
      <c r="A124" s="100">
        <v>112</v>
      </c>
      <c r="B124" s="30" t="s">
        <v>140</v>
      </c>
      <c r="C124" s="34">
        <f t="shared" si="1"/>
        <v>1896777</v>
      </c>
      <c r="D124" s="34">
        <v>837516</v>
      </c>
      <c r="E124" s="86">
        <v>960</v>
      </c>
      <c r="F124" s="34">
        <v>1059261</v>
      </c>
      <c r="G124" s="31"/>
      <c r="H124" s="34"/>
      <c r="I124" s="86"/>
      <c r="J124" s="34"/>
      <c r="K124" s="86"/>
      <c r="L124" s="87"/>
    </row>
    <row r="125" spans="1:12" s="85" customFormat="1" ht="12.75" customHeight="1">
      <c r="A125" s="100">
        <v>113</v>
      </c>
      <c r="B125" s="38" t="s">
        <v>216</v>
      </c>
      <c r="C125" s="41">
        <f t="shared" si="1"/>
        <v>1006308</v>
      </c>
      <c r="D125" s="41"/>
      <c r="E125" s="88">
        <v>1120</v>
      </c>
      <c r="F125" s="41">
        <v>1006308</v>
      </c>
      <c r="G125" s="39"/>
      <c r="H125" s="41"/>
      <c r="I125" s="88"/>
      <c r="J125" s="41"/>
      <c r="K125" s="88"/>
      <c r="L125" s="89"/>
    </row>
    <row r="126" spans="1:12" s="85" customFormat="1" ht="12.75" customHeight="1">
      <c r="A126" s="100">
        <v>114</v>
      </c>
      <c r="B126" s="30" t="s">
        <v>141</v>
      </c>
      <c r="C126" s="34">
        <f t="shared" si="1"/>
        <v>1302785</v>
      </c>
      <c r="D126" s="34"/>
      <c r="E126" s="86">
        <v>1806</v>
      </c>
      <c r="F126" s="34">
        <v>1302785</v>
      </c>
      <c r="G126" s="34"/>
      <c r="H126" s="34"/>
      <c r="I126" s="34"/>
      <c r="J126" s="34"/>
      <c r="K126" s="86"/>
      <c r="L126" s="87"/>
    </row>
    <row r="127" spans="1:12" s="85" customFormat="1" ht="12.75" customHeight="1">
      <c r="A127" s="100">
        <v>115</v>
      </c>
      <c r="B127" s="30" t="s">
        <v>142</v>
      </c>
      <c r="C127" s="34">
        <f t="shared" si="1"/>
        <v>2053220</v>
      </c>
      <c r="D127" s="34"/>
      <c r="E127" s="86">
        <v>1921</v>
      </c>
      <c r="F127" s="34">
        <v>2053220</v>
      </c>
      <c r="G127" s="34"/>
      <c r="H127" s="34"/>
      <c r="I127" s="34"/>
      <c r="J127" s="34"/>
      <c r="K127" s="86"/>
      <c r="L127" s="87"/>
    </row>
    <row r="128" spans="1:12" s="85" customFormat="1" ht="12.75" customHeight="1">
      <c r="A128" s="100">
        <v>116</v>
      </c>
      <c r="B128" s="36" t="s">
        <v>171</v>
      </c>
      <c r="C128" s="34">
        <f t="shared" si="1"/>
        <v>1469838</v>
      </c>
      <c r="D128" s="34">
        <v>731116</v>
      </c>
      <c r="E128" s="86">
        <v>691</v>
      </c>
      <c r="F128" s="34">
        <v>738722</v>
      </c>
      <c r="G128" s="34"/>
      <c r="H128" s="34"/>
      <c r="I128" s="34"/>
      <c r="J128" s="34"/>
      <c r="K128" s="86"/>
      <c r="L128" s="87"/>
    </row>
    <row r="129" spans="1:12" s="85" customFormat="1" ht="12.75" customHeight="1">
      <c r="A129" s="100">
        <v>117</v>
      </c>
      <c r="B129" s="38" t="s">
        <v>143</v>
      </c>
      <c r="C129" s="34">
        <f t="shared" si="1"/>
        <v>823428</v>
      </c>
      <c r="D129" s="45"/>
      <c r="E129" s="96">
        <v>950</v>
      </c>
      <c r="F129" s="45">
        <v>823428</v>
      </c>
      <c r="G129" s="43"/>
      <c r="H129" s="45"/>
      <c r="I129" s="96"/>
      <c r="J129" s="45"/>
      <c r="K129" s="96"/>
      <c r="L129" s="98"/>
    </row>
    <row r="130" spans="1:12" s="85" customFormat="1" ht="12.75" customHeight="1">
      <c r="A130" s="100">
        <v>118</v>
      </c>
      <c r="B130" s="30" t="s">
        <v>144</v>
      </c>
      <c r="C130" s="34">
        <f t="shared" si="1"/>
        <v>860681</v>
      </c>
      <c r="D130" s="49"/>
      <c r="E130" s="97">
        <v>1068</v>
      </c>
      <c r="F130" s="49">
        <v>860681</v>
      </c>
      <c r="G130" s="49"/>
      <c r="H130" s="49"/>
      <c r="I130" s="49"/>
      <c r="J130" s="49"/>
      <c r="K130" s="97"/>
      <c r="L130" s="99"/>
    </row>
    <row r="131" spans="1:12" s="85" customFormat="1" ht="12.75" customHeight="1">
      <c r="A131" s="100">
        <v>119</v>
      </c>
      <c r="B131" s="38" t="s">
        <v>145</v>
      </c>
      <c r="C131" s="34">
        <f t="shared" si="1"/>
        <v>1259536</v>
      </c>
      <c r="D131" s="45"/>
      <c r="E131" s="96">
        <v>1562.7</v>
      </c>
      <c r="F131" s="45">
        <v>1259536</v>
      </c>
      <c r="G131" s="45"/>
      <c r="H131" s="45"/>
      <c r="I131" s="45"/>
      <c r="J131" s="45"/>
      <c r="K131" s="96"/>
      <c r="L131" s="98"/>
    </row>
    <row r="132" spans="1:12" s="85" customFormat="1" ht="12.75" customHeight="1">
      <c r="A132" s="100">
        <v>120</v>
      </c>
      <c r="B132" s="38" t="s">
        <v>146</v>
      </c>
      <c r="C132" s="34">
        <f t="shared" si="1"/>
        <v>1449658</v>
      </c>
      <c r="D132" s="45"/>
      <c r="E132" s="96">
        <v>1799.5</v>
      </c>
      <c r="F132" s="45">
        <v>1449658</v>
      </c>
      <c r="G132" s="45"/>
      <c r="H132" s="45"/>
      <c r="I132" s="45"/>
      <c r="J132" s="45"/>
      <c r="K132" s="96"/>
      <c r="L132" s="98"/>
    </row>
    <row r="133" spans="1:12" s="85" customFormat="1" ht="12.75" customHeight="1">
      <c r="A133" s="100">
        <v>121</v>
      </c>
      <c r="B133" s="30" t="s">
        <v>101</v>
      </c>
      <c r="C133" s="34">
        <f t="shared" si="1"/>
        <v>776229</v>
      </c>
      <c r="D133" s="34"/>
      <c r="E133" s="86">
        <v>830</v>
      </c>
      <c r="F133" s="34">
        <v>776229</v>
      </c>
      <c r="G133" s="31"/>
      <c r="H133" s="34"/>
      <c r="I133" s="86"/>
      <c r="J133" s="34"/>
      <c r="K133" s="86"/>
      <c r="L133" s="87"/>
    </row>
    <row r="134" spans="1:12" s="85" customFormat="1" ht="12.75" customHeight="1">
      <c r="A134" s="100">
        <v>122</v>
      </c>
      <c r="B134" s="30" t="s">
        <v>102</v>
      </c>
      <c r="C134" s="34">
        <f t="shared" si="1"/>
        <v>1927661</v>
      </c>
      <c r="D134" s="34"/>
      <c r="E134" s="86">
        <v>1120</v>
      </c>
      <c r="F134" s="34">
        <v>1927661</v>
      </c>
      <c r="G134" s="34"/>
      <c r="H134" s="34"/>
      <c r="I134" s="34"/>
      <c r="J134" s="34"/>
      <c r="K134" s="86"/>
      <c r="L134" s="87"/>
    </row>
    <row r="135" spans="1:12" s="85" customFormat="1" ht="12.75" customHeight="1">
      <c r="A135" s="100">
        <v>123</v>
      </c>
      <c r="B135" s="50" t="s">
        <v>147</v>
      </c>
      <c r="C135" s="34">
        <f t="shared" si="1"/>
        <v>815222</v>
      </c>
      <c r="D135" s="49">
        <v>815222</v>
      </c>
      <c r="E135" s="97"/>
      <c r="F135" s="49"/>
      <c r="G135" s="49"/>
      <c r="H135" s="49"/>
      <c r="I135" s="49"/>
      <c r="J135" s="49"/>
      <c r="K135" s="97"/>
      <c r="L135" s="99"/>
    </row>
    <row r="136" spans="1:12" s="85" customFormat="1" ht="12.75" customHeight="1">
      <c r="A136" s="100">
        <v>124</v>
      </c>
      <c r="B136" s="42" t="s">
        <v>103</v>
      </c>
      <c r="C136" s="34">
        <f t="shared" si="1"/>
        <v>907800</v>
      </c>
      <c r="D136" s="45"/>
      <c r="E136" s="96">
        <v>1068</v>
      </c>
      <c r="F136" s="45">
        <v>907800</v>
      </c>
      <c r="G136" s="43"/>
      <c r="H136" s="45"/>
      <c r="I136" s="96"/>
      <c r="J136" s="45"/>
      <c r="K136" s="96"/>
      <c r="L136" s="98"/>
    </row>
    <row r="137" spans="1:12" s="85" customFormat="1" ht="12.75" customHeight="1">
      <c r="A137" s="100">
        <v>125</v>
      </c>
      <c r="B137" s="30" t="s">
        <v>105</v>
      </c>
      <c r="C137" s="34">
        <f t="shared" si="1"/>
        <v>1039540</v>
      </c>
      <c r="D137" s="34"/>
      <c r="E137" s="86">
        <v>850</v>
      </c>
      <c r="F137" s="34">
        <v>1039540</v>
      </c>
      <c r="G137" s="31"/>
      <c r="H137" s="34"/>
      <c r="I137" s="86"/>
      <c r="J137" s="34"/>
      <c r="K137" s="86"/>
      <c r="L137" s="87"/>
    </row>
    <row r="138" spans="1:12" s="85" customFormat="1" ht="12.75" customHeight="1">
      <c r="A138" s="100">
        <v>126</v>
      </c>
      <c r="B138" s="38" t="s">
        <v>106</v>
      </c>
      <c r="C138" s="34">
        <f t="shared" si="1"/>
        <v>3708504</v>
      </c>
      <c r="D138" s="41">
        <v>3708504</v>
      </c>
      <c r="E138" s="88"/>
      <c r="F138" s="41"/>
      <c r="G138" s="41"/>
      <c r="H138" s="41"/>
      <c r="I138" s="41"/>
      <c r="J138" s="41"/>
      <c r="K138" s="88"/>
      <c r="L138" s="89"/>
    </row>
    <row r="139" spans="1:12" s="85" customFormat="1" ht="12.75" customHeight="1">
      <c r="A139" s="100">
        <v>127</v>
      </c>
      <c r="B139" s="30" t="s">
        <v>107</v>
      </c>
      <c r="C139" s="34">
        <f t="shared" si="1"/>
        <v>1153002</v>
      </c>
      <c r="D139" s="34"/>
      <c r="E139" s="86">
        <v>1343.52</v>
      </c>
      <c r="F139" s="34">
        <v>1153002</v>
      </c>
      <c r="G139" s="31"/>
      <c r="H139" s="34"/>
      <c r="I139" s="86"/>
      <c r="J139" s="34"/>
      <c r="K139" s="86"/>
      <c r="L139" s="87"/>
    </row>
    <row r="140" spans="1:12" s="85" customFormat="1" ht="12.75" customHeight="1">
      <c r="A140" s="100">
        <v>128</v>
      </c>
      <c r="B140" s="38" t="s">
        <v>249</v>
      </c>
      <c r="C140" s="41">
        <f t="shared" si="1"/>
        <v>547163</v>
      </c>
      <c r="D140" s="41"/>
      <c r="E140" s="88">
        <v>660</v>
      </c>
      <c r="F140" s="41">
        <v>547163</v>
      </c>
      <c r="G140" s="39"/>
      <c r="H140" s="41"/>
      <c r="I140" s="88"/>
      <c r="J140" s="41"/>
      <c r="K140" s="88"/>
      <c r="L140" s="89"/>
    </row>
    <row r="141" spans="1:12" s="85" customFormat="1" ht="12.75" customHeight="1">
      <c r="A141" s="100">
        <v>129</v>
      </c>
      <c r="B141" s="38" t="s">
        <v>59</v>
      </c>
      <c r="C141" s="34">
        <f t="shared" si="1"/>
        <v>2688336</v>
      </c>
      <c r="D141" s="45"/>
      <c r="E141" s="96">
        <v>3335</v>
      </c>
      <c r="F141" s="45">
        <v>2688336</v>
      </c>
      <c r="G141" s="45"/>
      <c r="H141" s="45"/>
      <c r="I141" s="45"/>
      <c r="J141" s="45"/>
      <c r="K141" s="96"/>
      <c r="L141" s="98"/>
    </row>
    <row r="142" spans="1:12" s="85" customFormat="1" ht="12.75" customHeight="1">
      <c r="A142" s="100">
        <v>130</v>
      </c>
      <c r="B142" s="38" t="s">
        <v>60</v>
      </c>
      <c r="C142" s="34">
        <f t="shared" si="1"/>
        <v>1386347</v>
      </c>
      <c r="D142" s="45"/>
      <c r="E142" s="96">
        <v>1720</v>
      </c>
      <c r="F142" s="45">
        <v>1386347</v>
      </c>
      <c r="G142" s="43"/>
      <c r="H142" s="45"/>
      <c r="I142" s="96"/>
      <c r="J142" s="45"/>
      <c r="K142" s="96"/>
      <c r="L142" s="98"/>
    </row>
    <row r="143" spans="1:12" s="85" customFormat="1" ht="12.75" customHeight="1">
      <c r="A143" s="100">
        <v>131</v>
      </c>
      <c r="B143" s="38" t="s">
        <v>75</v>
      </c>
      <c r="C143" s="34">
        <f aca="true" t="shared" si="2" ref="C143:C188">D143+F143+H143+J143+L143</f>
        <v>1328753</v>
      </c>
      <c r="D143" s="45"/>
      <c r="E143" s="96">
        <v>1533</v>
      </c>
      <c r="F143" s="45">
        <v>1328753</v>
      </c>
      <c r="G143" s="43"/>
      <c r="H143" s="45"/>
      <c r="I143" s="96"/>
      <c r="J143" s="45"/>
      <c r="K143" s="96"/>
      <c r="L143" s="98"/>
    </row>
    <row r="144" spans="1:12" s="85" customFormat="1" ht="12.75" customHeight="1">
      <c r="A144" s="100">
        <v>132</v>
      </c>
      <c r="B144" s="38" t="s">
        <v>76</v>
      </c>
      <c r="C144" s="34">
        <f t="shared" si="2"/>
        <v>1163807</v>
      </c>
      <c r="D144" s="45"/>
      <c r="E144" s="96">
        <v>1444</v>
      </c>
      <c r="F144" s="45">
        <v>1163807</v>
      </c>
      <c r="G144" s="43"/>
      <c r="H144" s="45"/>
      <c r="I144" s="96"/>
      <c r="J144" s="45"/>
      <c r="K144" s="96"/>
      <c r="L144" s="98"/>
    </row>
    <row r="145" spans="1:12" s="85" customFormat="1" ht="12.75" customHeight="1">
      <c r="A145" s="100">
        <v>133</v>
      </c>
      <c r="B145" s="38" t="s">
        <v>77</v>
      </c>
      <c r="C145" s="34">
        <f t="shared" si="2"/>
        <v>1433627</v>
      </c>
      <c r="D145" s="45"/>
      <c r="E145" s="96">
        <v>1779</v>
      </c>
      <c r="F145" s="45">
        <v>1433627</v>
      </c>
      <c r="G145" s="45"/>
      <c r="H145" s="45"/>
      <c r="I145" s="45"/>
      <c r="J145" s="45"/>
      <c r="K145" s="96"/>
      <c r="L145" s="98"/>
    </row>
    <row r="146" spans="1:12" s="85" customFormat="1" ht="12.75" customHeight="1">
      <c r="A146" s="100">
        <v>134</v>
      </c>
      <c r="B146" s="36" t="s">
        <v>108</v>
      </c>
      <c r="C146" s="34">
        <f t="shared" si="2"/>
        <v>704966</v>
      </c>
      <c r="D146" s="34"/>
      <c r="E146" s="86">
        <v>680</v>
      </c>
      <c r="F146" s="34">
        <v>704966</v>
      </c>
      <c r="G146" s="31"/>
      <c r="H146" s="34"/>
      <c r="I146" s="86"/>
      <c r="J146" s="34"/>
      <c r="K146" s="86"/>
      <c r="L146" s="87"/>
    </row>
    <row r="147" spans="1:12" s="85" customFormat="1" ht="12.75" customHeight="1">
      <c r="A147" s="100">
        <v>135</v>
      </c>
      <c r="B147" s="30" t="s">
        <v>109</v>
      </c>
      <c r="C147" s="34">
        <f t="shared" si="2"/>
        <v>1045868</v>
      </c>
      <c r="D147" s="34"/>
      <c r="E147" s="86">
        <v>786</v>
      </c>
      <c r="F147" s="34">
        <v>1045868</v>
      </c>
      <c r="G147" s="34"/>
      <c r="H147" s="34"/>
      <c r="I147" s="34"/>
      <c r="J147" s="34"/>
      <c r="K147" s="86"/>
      <c r="L147" s="87"/>
    </row>
    <row r="148" spans="1:12" s="85" customFormat="1" ht="12.75" customHeight="1">
      <c r="A148" s="100">
        <v>136</v>
      </c>
      <c r="B148" s="30" t="s">
        <v>110</v>
      </c>
      <c r="C148" s="34">
        <f t="shared" si="2"/>
        <v>409594</v>
      </c>
      <c r="D148" s="34"/>
      <c r="E148" s="86">
        <v>292</v>
      </c>
      <c r="F148" s="34">
        <v>409594</v>
      </c>
      <c r="G148" s="31"/>
      <c r="H148" s="34"/>
      <c r="I148" s="86"/>
      <c r="J148" s="34"/>
      <c r="K148" s="86"/>
      <c r="L148" s="87"/>
    </row>
    <row r="149" spans="1:12" s="85" customFormat="1" ht="12.75" customHeight="1">
      <c r="A149" s="100">
        <v>137</v>
      </c>
      <c r="B149" s="30" t="s">
        <v>148</v>
      </c>
      <c r="C149" s="34">
        <f t="shared" si="2"/>
        <v>1140649</v>
      </c>
      <c r="D149" s="49"/>
      <c r="E149" s="97">
        <v>998</v>
      </c>
      <c r="F149" s="49">
        <v>1140649</v>
      </c>
      <c r="G149" s="49"/>
      <c r="H149" s="49"/>
      <c r="I149" s="49"/>
      <c r="J149" s="49"/>
      <c r="K149" s="97"/>
      <c r="L149" s="99"/>
    </row>
    <row r="150" spans="1:12" s="85" customFormat="1" ht="12.75" customHeight="1">
      <c r="A150" s="100">
        <v>138</v>
      </c>
      <c r="B150" s="38" t="s">
        <v>104</v>
      </c>
      <c r="C150" s="34">
        <f t="shared" si="2"/>
        <v>959118</v>
      </c>
      <c r="D150" s="45"/>
      <c r="E150" s="96">
        <v>1190</v>
      </c>
      <c r="F150" s="45">
        <v>959118</v>
      </c>
      <c r="G150" s="45"/>
      <c r="H150" s="45"/>
      <c r="I150" s="45"/>
      <c r="J150" s="45"/>
      <c r="K150" s="96"/>
      <c r="L150" s="98"/>
    </row>
    <row r="151" spans="1:12" s="85" customFormat="1" ht="12.75" customHeight="1">
      <c r="A151" s="100">
        <v>139</v>
      </c>
      <c r="B151" s="38" t="s">
        <v>217</v>
      </c>
      <c r="C151" s="41">
        <f t="shared" si="2"/>
        <v>1301141</v>
      </c>
      <c r="D151" s="41"/>
      <c r="E151" s="88">
        <v>1522.15</v>
      </c>
      <c r="F151" s="41">
        <v>1301141</v>
      </c>
      <c r="G151" s="39"/>
      <c r="H151" s="41"/>
      <c r="I151" s="88"/>
      <c r="J151" s="41"/>
      <c r="K151" s="88"/>
      <c r="L151" s="89"/>
    </row>
    <row r="152" spans="1:12" s="85" customFormat="1" ht="12.75" customHeight="1">
      <c r="A152" s="100">
        <v>140</v>
      </c>
      <c r="B152" s="38" t="s">
        <v>61</v>
      </c>
      <c r="C152" s="34">
        <f t="shared" si="2"/>
        <v>2272799</v>
      </c>
      <c r="D152" s="45"/>
      <c r="E152" s="96">
        <v>1357.6</v>
      </c>
      <c r="F152" s="45">
        <v>1022799</v>
      </c>
      <c r="G152" s="43">
        <v>1</v>
      </c>
      <c r="H152" s="45">
        <v>1250000</v>
      </c>
      <c r="I152" s="96"/>
      <c r="J152" s="45"/>
      <c r="K152" s="96"/>
      <c r="L152" s="98"/>
    </row>
    <row r="153" spans="1:12" s="85" customFormat="1" ht="12.75" customHeight="1">
      <c r="A153" s="100">
        <v>141</v>
      </c>
      <c r="B153" s="38" t="s">
        <v>218</v>
      </c>
      <c r="C153" s="41">
        <f t="shared" si="2"/>
        <v>871972</v>
      </c>
      <c r="D153" s="41"/>
      <c r="E153" s="88">
        <v>997.43</v>
      </c>
      <c r="F153" s="41">
        <v>871972</v>
      </c>
      <c r="G153" s="41"/>
      <c r="H153" s="41"/>
      <c r="I153" s="41"/>
      <c r="J153" s="41"/>
      <c r="K153" s="88"/>
      <c r="L153" s="89"/>
    </row>
    <row r="154" spans="1:12" s="85" customFormat="1" ht="12.75" customHeight="1">
      <c r="A154" s="100">
        <v>142</v>
      </c>
      <c r="B154" s="38" t="s">
        <v>62</v>
      </c>
      <c r="C154" s="34">
        <f t="shared" si="2"/>
        <v>797249</v>
      </c>
      <c r="D154" s="45"/>
      <c r="E154" s="96">
        <v>997.43</v>
      </c>
      <c r="F154" s="45">
        <v>797249</v>
      </c>
      <c r="G154" s="45"/>
      <c r="H154" s="45"/>
      <c r="I154" s="45"/>
      <c r="J154" s="45"/>
      <c r="K154" s="96"/>
      <c r="L154" s="98"/>
    </row>
    <row r="155" spans="1:12" s="85" customFormat="1" ht="12.75" customHeight="1">
      <c r="A155" s="100">
        <v>143</v>
      </c>
      <c r="B155" s="38" t="s">
        <v>63</v>
      </c>
      <c r="C155" s="34">
        <f t="shared" si="2"/>
        <v>840617</v>
      </c>
      <c r="D155" s="45"/>
      <c r="E155" s="96">
        <v>961.6</v>
      </c>
      <c r="F155" s="45">
        <v>840617</v>
      </c>
      <c r="G155" s="45"/>
      <c r="H155" s="45"/>
      <c r="I155" s="45"/>
      <c r="J155" s="45"/>
      <c r="K155" s="96"/>
      <c r="L155" s="98"/>
    </row>
    <row r="156" spans="1:12" s="85" customFormat="1" ht="12.75" customHeight="1">
      <c r="A156" s="100">
        <v>144</v>
      </c>
      <c r="B156" s="38" t="s">
        <v>219</v>
      </c>
      <c r="C156" s="41">
        <f t="shared" si="2"/>
        <v>2690000</v>
      </c>
      <c r="D156" s="41">
        <v>2690000</v>
      </c>
      <c r="E156" s="88"/>
      <c r="F156" s="41"/>
      <c r="G156" s="39"/>
      <c r="H156" s="41"/>
      <c r="I156" s="88"/>
      <c r="J156" s="41"/>
      <c r="K156" s="88"/>
      <c r="L156" s="89"/>
    </row>
    <row r="157" spans="1:12" s="85" customFormat="1" ht="12.75" customHeight="1">
      <c r="A157" s="100">
        <v>145</v>
      </c>
      <c r="B157" s="38" t="s">
        <v>64</v>
      </c>
      <c r="C157" s="34">
        <f t="shared" si="2"/>
        <v>2427301</v>
      </c>
      <c r="D157" s="45"/>
      <c r="E157" s="96">
        <v>3200</v>
      </c>
      <c r="F157" s="45">
        <v>2427301</v>
      </c>
      <c r="G157" s="43"/>
      <c r="H157" s="45"/>
      <c r="I157" s="96"/>
      <c r="J157" s="45"/>
      <c r="K157" s="96"/>
      <c r="L157" s="98"/>
    </row>
    <row r="158" spans="1:12" s="85" customFormat="1" ht="12.75" customHeight="1">
      <c r="A158" s="100">
        <v>146</v>
      </c>
      <c r="B158" s="30" t="s">
        <v>149</v>
      </c>
      <c r="C158" s="34">
        <f t="shared" si="2"/>
        <v>704980</v>
      </c>
      <c r="D158" s="34"/>
      <c r="E158" s="86">
        <v>780</v>
      </c>
      <c r="F158" s="34">
        <v>704980</v>
      </c>
      <c r="G158" s="34"/>
      <c r="H158" s="34"/>
      <c r="I158" s="34"/>
      <c r="J158" s="34"/>
      <c r="K158" s="86"/>
      <c r="L158" s="87"/>
    </row>
    <row r="159" spans="1:12" s="85" customFormat="1" ht="12.75" customHeight="1">
      <c r="A159" s="100">
        <v>147</v>
      </c>
      <c r="B159" s="30" t="s">
        <v>170</v>
      </c>
      <c r="C159" s="34">
        <f t="shared" si="2"/>
        <v>435841</v>
      </c>
      <c r="D159" s="34"/>
      <c r="E159" s="86">
        <v>460</v>
      </c>
      <c r="F159" s="34">
        <v>435841</v>
      </c>
      <c r="G159" s="34"/>
      <c r="H159" s="34"/>
      <c r="I159" s="34"/>
      <c r="J159" s="34"/>
      <c r="K159" s="86"/>
      <c r="L159" s="87"/>
    </row>
    <row r="160" spans="1:12" s="85" customFormat="1" ht="12.75" customHeight="1">
      <c r="A160" s="100">
        <v>148</v>
      </c>
      <c r="B160" s="30" t="s">
        <v>150</v>
      </c>
      <c r="C160" s="34">
        <f t="shared" si="2"/>
        <v>1537271</v>
      </c>
      <c r="D160" s="34">
        <f>106369+1049764+381138</f>
        <v>1537271</v>
      </c>
      <c r="E160" s="86"/>
      <c r="F160" s="34"/>
      <c r="G160" s="34"/>
      <c r="H160" s="34"/>
      <c r="I160" s="34"/>
      <c r="J160" s="34"/>
      <c r="K160" s="86"/>
      <c r="L160" s="87"/>
    </row>
    <row r="161" spans="1:12" s="85" customFormat="1" ht="12.75" customHeight="1">
      <c r="A161" s="100">
        <v>149</v>
      </c>
      <c r="B161" s="36" t="s">
        <v>151</v>
      </c>
      <c r="C161" s="34">
        <f t="shared" si="2"/>
        <v>657206</v>
      </c>
      <c r="D161" s="34"/>
      <c r="E161" s="86">
        <v>920</v>
      </c>
      <c r="F161" s="34">
        <v>657206</v>
      </c>
      <c r="G161" s="31"/>
      <c r="H161" s="34"/>
      <c r="I161" s="86"/>
      <c r="J161" s="34"/>
      <c r="K161" s="86"/>
      <c r="L161" s="87"/>
    </row>
    <row r="162" spans="1:12" s="85" customFormat="1" ht="12.75" customHeight="1">
      <c r="A162" s="100">
        <v>150</v>
      </c>
      <c r="B162" s="30" t="s">
        <v>220</v>
      </c>
      <c r="C162" s="34">
        <f t="shared" si="2"/>
        <v>1079447</v>
      </c>
      <c r="D162" s="34"/>
      <c r="E162" s="86">
        <v>1520</v>
      </c>
      <c r="F162" s="34">
        <v>1079447</v>
      </c>
      <c r="G162" s="34"/>
      <c r="H162" s="34"/>
      <c r="I162" s="34"/>
      <c r="J162" s="34"/>
      <c r="K162" s="86"/>
      <c r="L162" s="87"/>
    </row>
    <row r="163" spans="1:12" s="85" customFormat="1" ht="12.75" customHeight="1">
      <c r="A163" s="100">
        <v>151</v>
      </c>
      <c r="B163" s="36" t="s">
        <v>221</v>
      </c>
      <c r="C163" s="34">
        <f t="shared" si="2"/>
        <v>1558490</v>
      </c>
      <c r="D163" s="34"/>
      <c r="E163" s="86">
        <v>2110</v>
      </c>
      <c r="F163" s="34">
        <v>1558490</v>
      </c>
      <c r="G163" s="31"/>
      <c r="H163" s="34"/>
      <c r="I163" s="86"/>
      <c r="J163" s="34"/>
      <c r="K163" s="86"/>
      <c r="L163" s="87"/>
    </row>
    <row r="164" spans="1:12" s="85" customFormat="1" ht="12.75" customHeight="1">
      <c r="A164" s="100">
        <v>152</v>
      </c>
      <c r="B164" s="36" t="s">
        <v>152</v>
      </c>
      <c r="C164" s="34">
        <f t="shared" si="2"/>
        <v>1392923</v>
      </c>
      <c r="D164" s="49">
        <f>314197+320777</f>
        <v>634974</v>
      </c>
      <c r="E164" s="97">
        <v>670</v>
      </c>
      <c r="F164" s="49">
        <v>757949</v>
      </c>
      <c r="G164" s="49"/>
      <c r="H164" s="49"/>
      <c r="I164" s="49"/>
      <c r="J164" s="49"/>
      <c r="K164" s="97"/>
      <c r="L164" s="99"/>
    </row>
    <row r="165" spans="1:12" s="85" customFormat="1" ht="12.75" customHeight="1">
      <c r="A165" s="100">
        <v>153</v>
      </c>
      <c r="B165" s="36" t="s">
        <v>153</v>
      </c>
      <c r="C165" s="34">
        <f t="shared" si="2"/>
        <v>918839</v>
      </c>
      <c r="D165" s="34"/>
      <c r="E165" s="86">
        <v>1305</v>
      </c>
      <c r="F165" s="34">
        <v>918839</v>
      </c>
      <c r="G165" s="31"/>
      <c r="H165" s="34"/>
      <c r="I165" s="86"/>
      <c r="J165" s="34"/>
      <c r="K165" s="86"/>
      <c r="L165" s="87"/>
    </row>
    <row r="166" spans="1:12" s="85" customFormat="1" ht="12.75" customHeight="1">
      <c r="A166" s="100">
        <v>154</v>
      </c>
      <c r="B166" s="30" t="s">
        <v>111</v>
      </c>
      <c r="C166" s="34">
        <f t="shared" si="2"/>
        <v>1202047</v>
      </c>
      <c r="D166" s="49">
        <f>34913+1167134</f>
        <v>1202047</v>
      </c>
      <c r="E166" s="97"/>
      <c r="F166" s="49"/>
      <c r="G166" s="47"/>
      <c r="H166" s="49"/>
      <c r="I166" s="97"/>
      <c r="J166" s="49"/>
      <c r="K166" s="97"/>
      <c r="L166" s="99"/>
    </row>
    <row r="167" spans="1:12" s="85" customFormat="1" ht="12.75" customHeight="1">
      <c r="A167" s="100">
        <v>155</v>
      </c>
      <c r="B167" s="30" t="s">
        <v>112</v>
      </c>
      <c r="C167" s="34">
        <f t="shared" si="2"/>
        <v>2247486</v>
      </c>
      <c r="D167" s="49"/>
      <c r="E167" s="97">
        <v>1700</v>
      </c>
      <c r="F167" s="49">
        <v>2247486</v>
      </c>
      <c r="G167" s="49"/>
      <c r="H167" s="49"/>
      <c r="I167" s="49"/>
      <c r="J167" s="49"/>
      <c r="K167" s="97"/>
      <c r="L167" s="99"/>
    </row>
    <row r="168" spans="1:12" s="85" customFormat="1" ht="12.75" customHeight="1">
      <c r="A168" s="100">
        <v>156</v>
      </c>
      <c r="B168" s="38" t="s">
        <v>113</v>
      </c>
      <c r="C168" s="34">
        <f t="shared" si="2"/>
        <v>1523606</v>
      </c>
      <c r="D168" s="41"/>
      <c r="E168" s="88">
        <v>1370</v>
      </c>
      <c r="F168" s="41">
        <v>1523606</v>
      </c>
      <c r="G168" s="39"/>
      <c r="H168" s="41"/>
      <c r="I168" s="88"/>
      <c r="J168" s="41"/>
      <c r="K168" s="88"/>
      <c r="L168" s="89"/>
    </row>
    <row r="169" spans="1:12" s="85" customFormat="1" ht="12.75" customHeight="1">
      <c r="A169" s="100">
        <v>157</v>
      </c>
      <c r="B169" s="38" t="s">
        <v>114</v>
      </c>
      <c r="C169" s="34">
        <f t="shared" si="2"/>
        <v>1526093</v>
      </c>
      <c r="D169" s="41"/>
      <c r="E169" s="88">
        <v>1373</v>
      </c>
      <c r="F169" s="41">
        <v>1526093</v>
      </c>
      <c r="G169" s="39"/>
      <c r="H169" s="41"/>
      <c r="I169" s="88"/>
      <c r="J169" s="41"/>
      <c r="K169" s="88"/>
      <c r="L169" s="89"/>
    </row>
    <row r="170" spans="1:12" s="85" customFormat="1" ht="12.75" customHeight="1">
      <c r="A170" s="100">
        <v>158</v>
      </c>
      <c r="B170" s="38" t="s">
        <v>115</v>
      </c>
      <c r="C170" s="34">
        <f t="shared" si="2"/>
        <v>2188468</v>
      </c>
      <c r="D170" s="45">
        <v>385015</v>
      </c>
      <c r="E170" s="96">
        <v>1200</v>
      </c>
      <c r="F170" s="45">
        <v>1803453</v>
      </c>
      <c r="G170" s="45"/>
      <c r="H170" s="45"/>
      <c r="I170" s="45"/>
      <c r="J170" s="45"/>
      <c r="K170" s="96"/>
      <c r="L170" s="98"/>
    </row>
    <row r="171" spans="1:12" s="85" customFormat="1" ht="12.75" customHeight="1">
      <c r="A171" s="100">
        <v>159</v>
      </c>
      <c r="B171" s="36" t="s">
        <v>116</v>
      </c>
      <c r="C171" s="34">
        <f t="shared" si="2"/>
        <v>1111902</v>
      </c>
      <c r="D171" s="34">
        <f>602594+509308</f>
        <v>1111902</v>
      </c>
      <c r="E171" s="86"/>
      <c r="F171" s="34"/>
      <c r="G171" s="31"/>
      <c r="H171" s="34"/>
      <c r="I171" s="86"/>
      <c r="J171" s="34"/>
      <c r="K171" s="86"/>
      <c r="L171" s="87"/>
    </row>
    <row r="172" spans="1:12" s="85" customFormat="1" ht="12.75" customHeight="1">
      <c r="A172" s="100">
        <v>160</v>
      </c>
      <c r="B172" s="50" t="s">
        <v>117</v>
      </c>
      <c r="C172" s="34">
        <f t="shared" si="2"/>
        <v>1475565</v>
      </c>
      <c r="D172" s="49">
        <f>136855+155262+1099262+84186</f>
        <v>1475565</v>
      </c>
      <c r="E172" s="97"/>
      <c r="F172" s="49"/>
      <c r="G172" s="47"/>
      <c r="H172" s="49"/>
      <c r="I172" s="97"/>
      <c r="J172" s="49"/>
      <c r="K172" s="97"/>
      <c r="L172" s="99"/>
    </row>
    <row r="173" spans="1:12" s="85" customFormat="1" ht="12.75" customHeight="1">
      <c r="A173" s="100">
        <v>161</v>
      </c>
      <c r="B173" s="30" t="s">
        <v>154</v>
      </c>
      <c r="C173" s="34">
        <f t="shared" si="2"/>
        <v>3634488</v>
      </c>
      <c r="D173" s="34"/>
      <c r="E173" s="86"/>
      <c r="F173" s="34"/>
      <c r="G173" s="34"/>
      <c r="H173" s="34"/>
      <c r="I173" s="34"/>
      <c r="J173" s="34"/>
      <c r="K173" s="86">
        <v>2585</v>
      </c>
      <c r="L173" s="87">
        <v>3634488</v>
      </c>
    </row>
    <row r="174" spans="1:12" s="85" customFormat="1" ht="12.75" customHeight="1">
      <c r="A174" s="100">
        <v>162</v>
      </c>
      <c r="B174" s="38" t="s">
        <v>118</v>
      </c>
      <c r="C174" s="34">
        <f t="shared" si="2"/>
        <v>769443</v>
      </c>
      <c r="D174" s="45"/>
      <c r="E174" s="96">
        <v>905.73</v>
      </c>
      <c r="F174" s="45">
        <v>769443</v>
      </c>
      <c r="G174" s="43"/>
      <c r="H174" s="45"/>
      <c r="I174" s="96"/>
      <c r="J174" s="45"/>
      <c r="K174" s="96"/>
      <c r="L174" s="98"/>
    </row>
    <row r="175" spans="1:12" s="85" customFormat="1" ht="12.75" customHeight="1">
      <c r="A175" s="100">
        <v>163</v>
      </c>
      <c r="B175" s="38" t="s">
        <v>119</v>
      </c>
      <c r="C175" s="34">
        <f t="shared" si="2"/>
        <v>752110</v>
      </c>
      <c r="D175" s="45"/>
      <c r="E175" s="96">
        <v>895</v>
      </c>
      <c r="F175" s="45">
        <v>752110</v>
      </c>
      <c r="G175" s="43"/>
      <c r="H175" s="45"/>
      <c r="I175" s="96"/>
      <c r="J175" s="45"/>
      <c r="K175" s="96"/>
      <c r="L175" s="98"/>
    </row>
    <row r="176" spans="1:12" s="85" customFormat="1" ht="12.75" customHeight="1">
      <c r="A176" s="100">
        <v>164</v>
      </c>
      <c r="B176" s="38" t="s">
        <v>120</v>
      </c>
      <c r="C176" s="34">
        <f t="shared" si="2"/>
        <v>754015</v>
      </c>
      <c r="D176" s="45"/>
      <c r="E176" s="96">
        <v>702.2</v>
      </c>
      <c r="F176" s="45">
        <v>754015</v>
      </c>
      <c r="G176" s="43"/>
      <c r="H176" s="45"/>
      <c r="I176" s="96"/>
      <c r="J176" s="45"/>
      <c r="K176" s="96"/>
      <c r="L176" s="98"/>
    </row>
    <row r="177" spans="1:12" s="85" customFormat="1" ht="12.75" customHeight="1">
      <c r="A177" s="100">
        <v>165</v>
      </c>
      <c r="B177" s="36" t="s">
        <v>155</v>
      </c>
      <c r="C177" s="34">
        <f t="shared" si="2"/>
        <v>1165971</v>
      </c>
      <c r="D177" s="49"/>
      <c r="E177" s="97">
        <v>771</v>
      </c>
      <c r="F177" s="49">
        <v>1165971</v>
      </c>
      <c r="G177" s="47"/>
      <c r="H177" s="49"/>
      <c r="I177" s="97"/>
      <c r="J177" s="49"/>
      <c r="K177" s="97"/>
      <c r="L177" s="99"/>
    </row>
    <row r="178" spans="1:12" s="85" customFormat="1" ht="12.75" customHeight="1">
      <c r="A178" s="100">
        <v>166</v>
      </c>
      <c r="B178" s="30" t="s">
        <v>222</v>
      </c>
      <c r="C178" s="34">
        <f t="shared" si="2"/>
        <v>670463</v>
      </c>
      <c r="D178" s="34"/>
      <c r="E178" s="86">
        <v>1162.2</v>
      </c>
      <c r="F178" s="34">
        <v>670463</v>
      </c>
      <c r="G178" s="34"/>
      <c r="H178" s="34"/>
      <c r="I178" s="34"/>
      <c r="J178" s="34"/>
      <c r="K178" s="86"/>
      <c r="L178" s="87"/>
    </row>
    <row r="179" spans="1:12" s="85" customFormat="1" ht="12.75" customHeight="1">
      <c r="A179" s="100">
        <v>167</v>
      </c>
      <c r="B179" s="30" t="s">
        <v>223</v>
      </c>
      <c r="C179" s="34">
        <f t="shared" si="2"/>
        <v>1073730</v>
      </c>
      <c r="D179" s="34"/>
      <c r="E179" s="86">
        <v>1085</v>
      </c>
      <c r="F179" s="34">
        <v>1073730</v>
      </c>
      <c r="G179" s="34"/>
      <c r="H179" s="34"/>
      <c r="I179" s="34"/>
      <c r="J179" s="34"/>
      <c r="K179" s="86"/>
      <c r="L179" s="87"/>
    </row>
    <row r="180" spans="1:12" s="85" customFormat="1" ht="12.75" customHeight="1">
      <c r="A180" s="100">
        <v>168</v>
      </c>
      <c r="B180" s="30" t="s">
        <v>224</v>
      </c>
      <c r="C180" s="34">
        <f t="shared" si="2"/>
        <v>1248755</v>
      </c>
      <c r="D180" s="34"/>
      <c r="E180" s="86">
        <v>1310</v>
      </c>
      <c r="F180" s="34">
        <v>1248755</v>
      </c>
      <c r="G180" s="34"/>
      <c r="H180" s="34"/>
      <c r="I180" s="34"/>
      <c r="J180" s="34"/>
      <c r="K180" s="86"/>
      <c r="L180" s="87"/>
    </row>
    <row r="181" spans="1:12" s="85" customFormat="1" ht="12.75" customHeight="1">
      <c r="A181" s="100">
        <v>169</v>
      </c>
      <c r="B181" s="30" t="s">
        <v>156</v>
      </c>
      <c r="C181" s="34">
        <f t="shared" si="2"/>
        <v>1095519</v>
      </c>
      <c r="D181" s="34"/>
      <c r="E181" s="86">
        <v>1060.8</v>
      </c>
      <c r="F181" s="34">
        <v>1095519</v>
      </c>
      <c r="G181" s="34"/>
      <c r="H181" s="34"/>
      <c r="I181" s="34"/>
      <c r="J181" s="34"/>
      <c r="K181" s="86"/>
      <c r="L181" s="87"/>
    </row>
    <row r="182" spans="1:12" s="85" customFormat="1" ht="12.75" customHeight="1">
      <c r="A182" s="100">
        <v>170</v>
      </c>
      <c r="B182" s="30" t="s">
        <v>225</v>
      </c>
      <c r="C182" s="34">
        <f t="shared" si="2"/>
        <v>1210739</v>
      </c>
      <c r="D182" s="34"/>
      <c r="E182" s="86">
        <v>1281</v>
      </c>
      <c r="F182" s="34">
        <v>1210739</v>
      </c>
      <c r="G182" s="34"/>
      <c r="H182" s="34"/>
      <c r="I182" s="34"/>
      <c r="J182" s="34"/>
      <c r="K182" s="86"/>
      <c r="L182" s="87"/>
    </row>
    <row r="183" spans="1:12" s="85" customFormat="1" ht="12.75" customHeight="1">
      <c r="A183" s="100">
        <v>171</v>
      </c>
      <c r="B183" s="30" t="s">
        <v>157</v>
      </c>
      <c r="C183" s="34">
        <f t="shared" si="2"/>
        <v>1095519</v>
      </c>
      <c r="D183" s="34"/>
      <c r="E183" s="86">
        <v>1060.8</v>
      </c>
      <c r="F183" s="34">
        <v>1095519</v>
      </c>
      <c r="G183" s="34"/>
      <c r="H183" s="34"/>
      <c r="I183" s="34"/>
      <c r="J183" s="34"/>
      <c r="K183" s="86"/>
      <c r="L183" s="87"/>
    </row>
    <row r="184" spans="1:12" s="85" customFormat="1" ht="12.75" customHeight="1">
      <c r="A184" s="100">
        <v>172</v>
      </c>
      <c r="B184" s="38" t="s">
        <v>46</v>
      </c>
      <c r="C184" s="34">
        <f t="shared" si="2"/>
        <v>692400</v>
      </c>
      <c r="D184" s="45"/>
      <c r="E184" s="96">
        <v>953.5</v>
      </c>
      <c r="F184" s="45">
        <v>692400</v>
      </c>
      <c r="G184" s="43"/>
      <c r="H184" s="45"/>
      <c r="I184" s="96"/>
      <c r="J184" s="45"/>
      <c r="K184" s="96"/>
      <c r="L184" s="98"/>
    </row>
    <row r="185" spans="1:12" s="85" customFormat="1" ht="12.75" customHeight="1">
      <c r="A185" s="100">
        <v>173</v>
      </c>
      <c r="B185" s="38" t="s">
        <v>47</v>
      </c>
      <c r="C185" s="34">
        <f t="shared" si="2"/>
        <v>423106</v>
      </c>
      <c r="D185" s="41"/>
      <c r="E185" s="88">
        <v>463.1</v>
      </c>
      <c r="F185" s="41">
        <v>423106</v>
      </c>
      <c r="G185" s="39"/>
      <c r="H185" s="41"/>
      <c r="I185" s="88"/>
      <c r="J185" s="41"/>
      <c r="K185" s="88"/>
      <c r="L185" s="89"/>
    </row>
    <row r="186" spans="1:12" s="85" customFormat="1" ht="12.75" customHeight="1">
      <c r="A186" s="100">
        <v>174</v>
      </c>
      <c r="B186" s="38" t="s">
        <v>48</v>
      </c>
      <c r="C186" s="34">
        <f t="shared" si="2"/>
        <v>916799</v>
      </c>
      <c r="D186" s="45"/>
      <c r="E186" s="96">
        <v>1179.6</v>
      </c>
      <c r="F186" s="45">
        <v>916799</v>
      </c>
      <c r="G186" s="43"/>
      <c r="H186" s="45"/>
      <c r="I186" s="96"/>
      <c r="J186" s="45"/>
      <c r="K186" s="96"/>
      <c r="L186" s="98"/>
    </row>
    <row r="187" spans="1:12" s="85" customFormat="1" ht="12.75" customHeight="1">
      <c r="A187" s="100">
        <v>175</v>
      </c>
      <c r="B187" s="38" t="s">
        <v>49</v>
      </c>
      <c r="C187" s="34">
        <f t="shared" si="2"/>
        <v>698251</v>
      </c>
      <c r="D187" s="45"/>
      <c r="E187" s="96">
        <v>851.4</v>
      </c>
      <c r="F187" s="45">
        <v>698251</v>
      </c>
      <c r="G187" s="43"/>
      <c r="H187" s="45"/>
      <c r="I187" s="96"/>
      <c r="J187" s="45"/>
      <c r="K187" s="96"/>
      <c r="L187" s="98"/>
    </row>
    <row r="188" spans="1:12" s="85" customFormat="1" ht="12.75" customHeight="1" thickBot="1">
      <c r="A188" s="100">
        <v>176</v>
      </c>
      <c r="B188" s="109" t="s">
        <v>50</v>
      </c>
      <c r="C188" s="113">
        <f t="shared" si="2"/>
        <v>798118</v>
      </c>
      <c r="D188" s="112"/>
      <c r="E188" s="141">
        <v>1008</v>
      </c>
      <c r="F188" s="112">
        <v>798118</v>
      </c>
      <c r="G188" s="142"/>
      <c r="H188" s="112"/>
      <c r="I188" s="141"/>
      <c r="J188" s="112"/>
      <c r="K188" s="141"/>
      <c r="L188" s="143"/>
    </row>
    <row r="189" spans="1:12" s="85" customFormat="1" ht="12.75" customHeight="1" thickBot="1">
      <c r="A189" s="181" t="s">
        <v>250</v>
      </c>
      <c r="B189" s="182"/>
      <c r="C189" s="124">
        <f aca="true" t="shared" si="3" ref="C189:L189">SUM(C13:C188)</f>
        <v>242105268</v>
      </c>
      <c r="D189" s="124">
        <f t="shared" si="3"/>
        <v>37790162</v>
      </c>
      <c r="E189" s="144">
        <f t="shared" si="3"/>
        <v>174491.81999999998</v>
      </c>
      <c r="F189" s="124">
        <f t="shared" si="3"/>
        <v>182660204</v>
      </c>
      <c r="G189" s="124">
        <f t="shared" si="3"/>
        <v>7</v>
      </c>
      <c r="H189" s="124">
        <f t="shared" si="3"/>
        <v>8750000</v>
      </c>
      <c r="I189" s="144">
        <f t="shared" si="3"/>
        <v>0</v>
      </c>
      <c r="J189" s="124">
        <f t="shared" si="3"/>
        <v>0</v>
      </c>
      <c r="K189" s="144">
        <f t="shared" si="3"/>
        <v>8907.48</v>
      </c>
      <c r="L189" s="145">
        <f t="shared" si="3"/>
        <v>12904902</v>
      </c>
    </row>
  </sheetData>
  <sheetProtection/>
  <mergeCells count="12">
    <mergeCell ref="I6:J9"/>
    <mergeCell ref="K6:L9"/>
    <mergeCell ref="A12:L12"/>
    <mergeCell ref="A189:B189"/>
    <mergeCell ref="J2:L2"/>
    <mergeCell ref="A3:L5"/>
    <mergeCell ref="A6:A10"/>
    <mergeCell ref="B6:B10"/>
    <mergeCell ref="C6:C9"/>
    <mergeCell ref="D6:D9"/>
    <mergeCell ref="E6:F9"/>
    <mergeCell ref="G6:H9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0">
      <selection activeCell="A22" sqref="A22:B22"/>
    </sheetView>
  </sheetViews>
  <sheetFormatPr defaultColWidth="9.00390625" defaultRowHeight="12.75"/>
  <cols>
    <col min="1" max="1" width="4.375" style="1" customWidth="1"/>
    <col min="2" max="2" width="41.875" style="2" customWidth="1"/>
    <col min="3" max="3" width="8.75390625" style="3" customWidth="1"/>
    <col min="4" max="4" width="6.75390625" style="3" customWidth="1"/>
    <col min="5" max="5" width="9.75390625" style="3" customWidth="1"/>
    <col min="6" max="7" width="5.00390625" style="3" customWidth="1"/>
    <col min="8" max="8" width="9.75390625" style="4" customWidth="1"/>
    <col min="9" max="10" width="10.375" style="4" customWidth="1"/>
    <col min="11" max="11" width="8.125" style="3" customWidth="1"/>
    <col min="12" max="12" width="7.375" style="5" customWidth="1"/>
    <col min="13" max="13" width="9.75390625" style="6" customWidth="1"/>
    <col min="14" max="17" width="9.75390625" style="5" customWidth="1"/>
    <col min="18" max="18" width="8.00390625" style="15" customWidth="1"/>
    <col min="19" max="19" width="8.375" style="15" customWidth="1"/>
    <col min="20" max="20" width="8.00390625" style="5" customWidth="1"/>
    <col min="21" max="16384" width="9.125" style="5" customWidth="1"/>
  </cols>
  <sheetData>
    <row r="1" spans="1:20" ht="12.75" customHeight="1">
      <c r="A1" s="7"/>
      <c r="B1" s="8"/>
      <c r="C1" s="9"/>
      <c r="D1" s="9"/>
      <c r="E1" s="9"/>
      <c r="F1" s="9"/>
      <c r="G1" s="9"/>
      <c r="H1" s="10"/>
      <c r="I1" s="10"/>
      <c r="J1" s="10"/>
      <c r="K1" s="9"/>
      <c r="L1" s="11"/>
      <c r="M1" s="12"/>
      <c r="N1" s="129"/>
      <c r="O1" s="129"/>
      <c r="P1" s="129"/>
      <c r="Q1" s="129"/>
      <c r="R1" s="129"/>
      <c r="S1" s="129"/>
      <c r="T1" s="129"/>
    </row>
    <row r="2" spans="1:20" ht="12.75" customHeight="1">
      <c r="A2" s="7"/>
      <c r="B2" s="8"/>
      <c r="C2" s="9"/>
      <c r="D2" s="9"/>
      <c r="E2" s="9"/>
      <c r="F2" s="9"/>
      <c r="G2" s="9"/>
      <c r="H2" s="10"/>
      <c r="I2" s="10"/>
      <c r="J2" s="10"/>
      <c r="K2" s="9"/>
      <c r="L2" s="11"/>
      <c r="M2" s="12"/>
      <c r="N2" s="129"/>
      <c r="O2" s="129"/>
      <c r="P2" s="129"/>
      <c r="Q2" s="211" t="s">
        <v>195</v>
      </c>
      <c r="R2" s="211"/>
      <c r="S2" s="211"/>
      <c r="T2" s="211"/>
    </row>
    <row r="3" spans="1:18" ht="12.75" customHeight="1">
      <c r="A3" s="7"/>
      <c r="B3" s="8"/>
      <c r="C3" s="9"/>
      <c r="D3" s="9"/>
      <c r="E3" s="9"/>
      <c r="F3" s="9"/>
      <c r="G3" s="9"/>
      <c r="H3" s="10"/>
      <c r="I3" s="10"/>
      <c r="J3" s="10"/>
      <c r="K3" s="9"/>
      <c r="L3" s="11"/>
      <c r="M3" s="12"/>
      <c r="N3" s="13"/>
      <c r="O3" s="13"/>
      <c r="P3" s="13"/>
      <c r="Q3" s="13"/>
      <c r="R3" s="14"/>
    </row>
    <row r="4" spans="1:20" ht="15.75" customHeight="1">
      <c r="A4" s="209" t="s">
        <v>172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5" spans="1:20" ht="15.7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</row>
    <row r="6" spans="1:20" ht="15.75" customHeight="1" thickBo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</row>
    <row r="7" spans="1:20" ht="12" customHeight="1">
      <c r="A7" s="202" t="s">
        <v>1</v>
      </c>
      <c r="B7" s="205" t="s">
        <v>2</v>
      </c>
      <c r="C7" s="208" t="s">
        <v>3</v>
      </c>
      <c r="D7" s="208"/>
      <c r="E7" s="199" t="s">
        <v>178</v>
      </c>
      <c r="F7" s="199" t="s">
        <v>179</v>
      </c>
      <c r="G7" s="199" t="s">
        <v>180</v>
      </c>
      <c r="H7" s="212" t="s">
        <v>182</v>
      </c>
      <c r="I7" s="254" t="s">
        <v>4</v>
      </c>
      <c r="J7" s="255"/>
      <c r="K7" s="199" t="s">
        <v>161</v>
      </c>
      <c r="L7" s="199" t="s">
        <v>5</v>
      </c>
      <c r="M7" s="208" t="s">
        <v>6</v>
      </c>
      <c r="N7" s="208"/>
      <c r="O7" s="208"/>
      <c r="P7" s="208"/>
      <c r="Q7" s="208"/>
      <c r="R7" s="214" t="s">
        <v>196</v>
      </c>
      <c r="S7" s="184" t="s">
        <v>197</v>
      </c>
      <c r="T7" s="187" t="s">
        <v>7</v>
      </c>
    </row>
    <row r="8" spans="1:20" ht="12.75" customHeight="1">
      <c r="A8" s="203"/>
      <c r="B8" s="206"/>
      <c r="C8" s="190" t="s">
        <v>8</v>
      </c>
      <c r="D8" s="190" t="s">
        <v>181</v>
      </c>
      <c r="E8" s="191"/>
      <c r="F8" s="191"/>
      <c r="G8" s="191"/>
      <c r="H8" s="195"/>
      <c r="I8" s="193" t="s">
        <v>9</v>
      </c>
      <c r="J8" s="194" t="s">
        <v>10</v>
      </c>
      <c r="K8" s="191"/>
      <c r="L8" s="191"/>
      <c r="M8" s="197" t="s">
        <v>11</v>
      </c>
      <c r="N8" s="198" t="s">
        <v>12</v>
      </c>
      <c r="O8" s="198"/>
      <c r="P8" s="198"/>
      <c r="Q8" s="198"/>
      <c r="R8" s="215"/>
      <c r="S8" s="185"/>
      <c r="T8" s="188"/>
    </row>
    <row r="9" spans="1:20" ht="30.75" customHeight="1">
      <c r="A9" s="203"/>
      <c r="B9" s="206"/>
      <c r="C9" s="191"/>
      <c r="D9" s="191"/>
      <c r="E9" s="191"/>
      <c r="F9" s="191"/>
      <c r="G9" s="191"/>
      <c r="H9" s="195"/>
      <c r="I9" s="193"/>
      <c r="J9" s="195"/>
      <c r="K9" s="191"/>
      <c r="L9" s="191"/>
      <c r="M9" s="197"/>
      <c r="N9" s="200" t="s">
        <v>13</v>
      </c>
      <c r="O9" s="200" t="s">
        <v>14</v>
      </c>
      <c r="P9" s="200" t="s">
        <v>15</v>
      </c>
      <c r="Q9" s="200" t="s">
        <v>16</v>
      </c>
      <c r="R9" s="215"/>
      <c r="S9" s="185"/>
      <c r="T9" s="188"/>
    </row>
    <row r="10" spans="1:20" ht="105" customHeight="1">
      <c r="A10" s="203"/>
      <c r="B10" s="206"/>
      <c r="C10" s="191"/>
      <c r="D10" s="191"/>
      <c r="E10" s="191"/>
      <c r="F10" s="191"/>
      <c r="G10" s="191"/>
      <c r="H10" s="196"/>
      <c r="I10" s="193"/>
      <c r="J10" s="196"/>
      <c r="K10" s="201"/>
      <c r="L10" s="191"/>
      <c r="M10" s="197"/>
      <c r="N10" s="200"/>
      <c r="O10" s="200"/>
      <c r="P10" s="200"/>
      <c r="Q10" s="200"/>
      <c r="R10" s="216"/>
      <c r="S10" s="186"/>
      <c r="T10" s="188"/>
    </row>
    <row r="11" spans="1:20" ht="19.5" customHeight="1" thickBot="1">
      <c r="A11" s="204"/>
      <c r="B11" s="207"/>
      <c r="C11" s="192"/>
      <c r="D11" s="192"/>
      <c r="E11" s="192"/>
      <c r="F11" s="192"/>
      <c r="G11" s="192"/>
      <c r="H11" s="131" t="s">
        <v>190</v>
      </c>
      <c r="I11" s="131" t="s">
        <v>190</v>
      </c>
      <c r="J11" s="131" t="s">
        <v>190</v>
      </c>
      <c r="K11" s="130" t="s">
        <v>17</v>
      </c>
      <c r="L11" s="192"/>
      <c r="M11" s="18" t="s">
        <v>18</v>
      </c>
      <c r="N11" s="19" t="s">
        <v>18</v>
      </c>
      <c r="O11" s="19" t="s">
        <v>18</v>
      </c>
      <c r="P11" s="19" t="s">
        <v>18</v>
      </c>
      <c r="Q11" s="19" t="s">
        <v>18</v>
      </c>
      <c r="R11" s="18" t="s">
        <v>199</v>
      </c>
      <c r="S11" s="18" t="s">
        <v>199</v>
      </c>
      <c r="T11" s="189"/>
    </row>
    <row r="12" spans="1:20" ht="12.75" thickBot="1">
      <c r="A12" s="16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20">
        <v>8</v>
      </c>
      <c r="I12" s="20">
        <v>9</v>
      </c>
      <c r="J12" s="20">
        <v>10</v>
      </c>
      <c r="K12" s="17">
        <v>11</v>
      </c>
      <c r="L12" s="21">
        <v>12</v>
      </c>
      <c r="M12" s="22">
        <v>13</v>
      </c>
      <c r="N12" s="17">
        <v>14</v>
      </c>
      <c r="O12" s="17">
        <v>15</v>
      </c>
      <c r="P12" s="17">
        <v>16</v>
      </c>
      <c r="Q12" s="17">
        <v>17</v>
      </c>
      <c r="R12" s="23">
        <v>18</v>
      </c>
      <c r="S12" s="23">
        <v>19</v>
      </c>
      <c r="T12" s="24">
        <v>20</v>
      </c>
    </row>
    <row r="13" spans="1:20" s="25" customFormat="1" ht="12.75" customHeight="1" thickBot="1">
      <c r="A13" s="251" t="s">
        <v>19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3"/>
    </row>
    <row r="14" spans="1:20" s="11" customFormat="1" ht="12.75" customHeight="1">
      <c r="A14" s="168">
        <v>1</v>
      </c>
      <c r="B14" s="27" t="s">
        <v>228</v>
      </c>
      <c r="C14" s="169">
        <v>1950</v>
      </c>
      <c r="D14" s="169"/>
      <c r="E14" s="170" t="s">
        <v>229</v>
      </c>
      <c r="F14" s="169">
        <v>2</v>
      </c>
      <c r="G14" s="169">
        <v>2</v>
      </c>
      <c r="H14" s="180">
        <v>780.2</v>
      </c>
      <c r="I14" s="180">
        <v>742.6</v>
      </c>
      <c r="J14" s="180">
        <v>554.7</v>
      </c>
      <c r="K14" s="169">
        <v>32</v>
      </c>
      <c r="L14" s="27" t="s">
        <v>23</v>
      </c>
      <c r="M14" s="171">
        <v>2076290</v>
      </c>
      <c r="N14" s="172">
        <v>1852549</v>
      </c>
      <c r="O14" s="172">
        <v>113930</v>
      </c>
      <c r="P14" s="172">
        <v>5996</v>
      </c>
      <c r="Q14" s="172">
        <v>103815</v>
      </c>
      <c r="R14" s="171">
        <f>M14/H14</f>
        <v>2661.2278902845424</v>
      </c>
      <c r="S14" s="171">
        <v>3191.57</v>
      </c>
      <c r="T14" s="29" t="s">
        <v>24</v>
      </c>
    </row>
    <row r="15" spans="1:20" ht="12.75" customHeight="1">
      <c r="A15" s="173">
        <f>A14+1</f>
        <v>2</v>
      </c>
      <c r="B15" s="33" t="s">
        <v>230</v>
      </c>
      <c r="C15" s="164">
        <v>1953</v>
      </c>
      <c r="D15" s="164"/>
      <c r="E15" s="165" t="s">
        <v>229</v>
      </c>
      <c r="F15" s="164">
        <v>2</v>
      </c>
      <c r="G15" s="164">
        <v>2</v>
      </c>
      <c r="H15" s="166">
        <v>777.8</v>
      </c>
      <c r="I15" s="166">
        <v>740.7</v>
      </c>
      <c r="J15" s="166">
        <v>508.6</v>
      </c>
      <c r="K15" s="164">
        <v>32</v>
      </c>
      <c r="L15" s="33" t="s">
        <v>23</v>
      </c>
      <c r="M15" s="138">
        <v>2062072</v>
      </c>
      <c r="N15" s="167">
        <v>1839863</v>
      </c>
      <c r="O15" s="167">
        <v>113150</v>
      </c>
      <c r="P15" s="167">
        <v>5956</v>
      </c>
      <c r="Q15" s="167">
        <v>103103</v>
      </c>
      <c r="R15" s="138">
        <f aca="true" t="shared" si="0" ref="R15:R21">M15/H15</f>
        <v>2651.159681151967</v>
      </c>
      <c r="S15" s="138">
        <v>3192</v>
      </c>
      <c r="T15" s="35" t="s">
        <v>24</v>
      </c>
    </row>
    <row r="16" spans="1:20" ht="12.75" customHeight="1">
      <c r="A16" s="173">
        <f aca="true" t="shared" si="1" ref="A16:A21">A15+1</f>
        <v>3</v>
      </c>
      <c r="B16" s="33" t="s">
        <v>231</v>
      </c>
      <c r="C16" s="164">
        <v>1953</v>
      </c>
      <c r="D16" s="164"/>
      <c r="E16" s="165" t="s">
        <v>229</v>
      </c>
      <c r="F16" s="164">
        <v>2</v>
      </c>
      <c r="G16" s="164">
        <v>2</v>
      </c>
      <c r="H16" s="166">
        <v>784.2</v>
      </c>
      <c r="I16" s="166">
        <v>739</v>
      </c>
      <c r="J16" s="166">
        <v>410.3</v>
      </c>
      <c r="K16" s="164">
        <v>39</v>
      </c>
      <c r="L16" s="33" t="s">
        <v>23</v>
      </c>
      <c r="M16" s="138">
        <v>2062072</v>
      </c>
      <c r="N16" s="167">
        <v>1839863</v>
      </c>
      <c r="O16" s="167">
        <v>113150</v>
      </c>
      <c r="P16" s="167">
        <v>5956</v>
      </c>
      <c r="Q16" s="167">
        <v>103103</v>
      </c>
      <c r="R16" s="138">
        <f t="shared" si="0"/>
        <v>2629.5230808467227</v>
      </c>
      <c r="S16" s="138">
        <v>3192</v>
      </c>
      <c r="T16" s="35" t="s">
        <v>24</v>
      </c>
    </row>
    <row r="17" spans="1:20" ht="12.75" customHeight="1">
      <c r="A17" s="173">
        <f t="shared" si="1"/>
        <v>4</v>
      </c>
      <c r="B17" s="33" t="s">
        <v>232</v>
      </c>
      <c r="C17" s="164">
        <v>1950</v>
      </c>
      <c r="D17" s="164"/>
      <c r="E17" s="165" t="s">
        <v>229</v>
      </c>
      <c r="F17" s="164">
        <v>2</v>
      </c>
      <c r="G17" s="164">
        <v>2</v>
      </c>
      <c r="H17" s="166">
        <v>799.2</v>
      </c>
      <c r="I17" s="166">
        <v>754.9</v>
      </c>
      <c r="J17" s="166">
        <v>706.2</v>
      </c>
      <c r="K17" s="164">
        <v>29</v>
      </c>
      <c r="L17" s="33" t="s">
        <v>23</v>
      </c>
      <c r="M17" s="138">
        <v>2087432</v>
      </c>
      <c r="N17" s="167">
        <v>1862490</v>
      </c>
      <c r="O17" s="167">
        <v>114542</v>
      </c>
      <c r="P17" s="167">
        <v>6028</v>
      </c>
      <c r="Q17" s="167">
        <v>104372</v>
      </c>
      <c r="R17" s="138">
        <f t="shared" si="0"/>
        <v>2611.901901901902</v>
      </c>
      <c r="S17" s="138">
        <v>3191.57</v>
      </c>
      <c r="T17" s="35" t="s">
        <v>24</v>
      </c>
    </row>
    <row r="18" spans="1:20" ht="12.75" customHeight="1">
      <c r="A18" s="173">
        <f t="shared" si="1"/>
        <v>5</v>
      </c>
      <c r="B18" s="33" t="s">
        <v>233</v>
      </c>
      <c r="C18" s="164">
        <v>1950</v>
      </c>
      <c r="D18" s="164"/>
      <c r="E18" s="165" t="s">
        <v>229</v>
      </c>
      <c r="F18" s="164">
        <v>2</v>
      </c>
      <c r="G18" s="164">
        <v>2</v>
      </c>
      <c r="H18" s="166">
        <v>774.1</v>
      </c>
      <c r="I18" s="166">
        <v>735.3</v>
      </c>
      <c r="J18" s="166">
        <v>570.6</v>
      </c>
      <c r="K18" s="164">
        <v>34</v>
      </c>
      <c r="L18" s="33" t="s">
        <v>23</v>
      </c>
      <c r="M18" s="138">
        <v>2062072</v>
      </c>
      <c r="N18" s="167">
        <v>1839863</v>
      </c>
      <c r="O18" s="167">
        <v>113150</v>
      </c>
      <c r="P18" s="167">
        <v>5956</v>
      </c>
      <c r="Q18" s="167">
        <v>103103</v>
      </c>
      <c r="R18" s="138">
        <f t="shared" si="0"/>
        <v>2663.831546311846</v>
      </c>
      <c r="S18" s="138">
        <v>3191.57</v>
      </c>
      <c r="T18" s="35" t="s">
        <v>24</v>
      </c>
    </row>
    <row r="19" spans="1:20" ht="12.75" customHeight="1">
      <c r="A19" s="173">
        <f t="shared" si="1"/>
        <v>6</v>
      </c>
      <c r="B19" s="33" t="s">
        <v>234</v>
      </c>
      <c r="C19" s="164">
        <v>1982</v>
      </c>
      <c r="D19" s="164"/>
      <c r="E19" s="165" t="s">
        <v>26</v>
      </c>
      <c r="F19" s="164">
        <v>5</v>
      </c>
      <c r="G19" s="164">
        <v>1</v>
      </c>
      <c r="H19" s="166">
        <v>2440.2</v>
      </c>
      <c r="I19" s="166">
        <v>2175.9</v>
      </c>
      <c r="J19" s="166">
        <v>643.6</v>
      </c>
      <c r="K19" s="164">
        <v>128</v>
      </c>
      <c r="L19" s="33" t="s">
        <v>23</v>
      </c>
      <c r="M19" s="138">
        <v>2918356</v>
      </c>
      <c r="N19" s="167">
        <v>2603874</v>
      </c>
      <c r="O19" s="167">
        <v>160136</v>
      </c>
      <c r="P19" s="167">
        <v>8428</v>
      </c>
      <c r="Q19" s="167">
        <v>145918</v>
      </c>
      <c r="R19" s="138">
        <f t="shared" si="0"/>
        <v>1195.9495123350546</v>
      </c>
      <c r="S19" s="138">
        <v>3412.37</v>
      </c>
      <c r="T19" s="35" t="s">
        <v>24</v>
      </c>
    </row>
    <row r="20" spans="1:20" ht="12.75" customHeight="1">
      <c r="A20" s="173">
        <f t="shared" si="1"/>
        <v>7</v>
      </c>
      <c r="B20" s="33" t="s">
        <v>235</v>
      </c>
      <c r="C20" s="164">
        <v>1950</v>
      </c>
      <c r="D20" s="164"/>
      <c r="E20" s="165" t="s">
        <v>229</v>
      </c>
      <c r="F20" s="164">
        <v>2</v>
      </c>
      <c r="G20" s="164">
        <v>2</v>
      </c>
      <c r="H20" s="166">
        <v>789</v>
      </c>
      <c r="I20" s="166">
        <v>753.9</v>
      </c>
      <c r="J20" s="166">
        <v>644.3</v>
      </c>
      <c r="K20" s="164">
        <v>35</v>
      </c>
      <c r="L20" s="33" t="s">
        <v>23</v>
      </c>
      <c r="M20" s="138">
        <v>2062072</v>
      </c>
      <c r="N20" s="167">
        <v>1839863</v>
      </c>
      <c r="O20" s="167">
        <v>113150</v>
      </c>
      <c r="P20" s="167">
        <v>5956</v>
      </c>
      <c r="Q20" s="167">
        <v>103103</v>
      </c>
      <c r="R20" s="138">
        <f t="shared" si="0"/>
        <v>2613.52598225602</v>
      </c>
      <c r="S20" s="138">
        <v>3191.57</v>
      </c>
      <c r="T20" s="35" t="s">
        <v>24</v>
      </c>
    </row>
    <row r="21" spans="1:20" ht="12.75" customHeight="1" thickBot="1">
      <c r="A21" s="174">
        <f t="shared" si="1"/>
        <v>8</v>
      </c>
      <c r="B21" s="111" t="s">
        <v>236</v>
      </c>
      <c r="C21" s="175">
        <v>1950</v>
      </c>
      <c r="D21" s="175"/>
      <c r="E21" s="176" t="s">
        <v>229</v>
      </c>
      <c r="F21" s="175">
        <v>2</v>
      </c>
      <c r="G21" s="175">
        <v>2</v>
      </c>
      <c r="H21" s="177">
        <v>782.1</v>
      </c>
      <c r="I21" s="177">
        <v>743.5</v>
      </c>
      <c r="J21" s="177">
        <v>555.5</v>
      </c>
      <c r="K21" s="175">
        <v>41</v>
      </c>
      <c r="L21" s="111" t="s">
        <v>23</v>
      </c>
      <c r="M21" s="178">
        <v>1914624</v>
      </c>
      <c r="N21" s="179">
        <v>1708305</v>
      </c>
      <c r="O21" s="179">
        <v>105059</v>
      </c>
      <c r="P21" s="179">
        <v>5528</v>
      </c>
      <c r="Q21" s="179">
        <v>95732</v>
      </c>
      <c r="R21" s="178">
        <f t="shared" si="0"/>
        <v>2448.0552359033372</v>
      </c>
      <c r="S21" s="178">
        <v>3191.57</v>
      </c>
      <c r="T21" s="114" t="s">
        <v>24</v>
      </c>
    </row>
    <row r="22" spans="1:20" s="25" customFormat="1" ht="12.75" customHeight="1" thickBot="1">
      <c r="A22" s="181" t="s">
        <v>250</v>
      </c>
      <c r="B22" s="182"/>
      <c r="C22" s="121" t="s">
        <v>158</v>
      </c>
      <c r="D22" s="121" t="s">
        <v>158</v>
      </c>
      <c r="E22" s="121" t="s">
        <v>158</v>
      </c>
      <c r="F22" s="121" t="s">
        <v>158</v>
      </c>
      <c r="G22" s="121" t="s">
        <v>158</v>
      </c>
      <c r="H22" s="122">
        <f>SUM(H14:H21)</f>
        <v>7926.799999999999</v>
      </c>
      <c r="I22" s="122">
        <f>SUM(I14:I21)</f>
        <v>7385.799999999999</v>
      </c>
      <c r="J22" s="122">
        <f>SUM(J14:J21)</f>
        <v>4593.8</v>
      </c>
      <c r="K22" s="123">
        <f>SUM(K14:K21)</f>
        <v>370</v>
      </c>
      <c r="L22" s="121" t="s">
        <v>158</v>
      </c>
      <c r="M22" s="124">
        <f>SUM(M14:M21)</f>
        <v>17244990</v>
      </c>
      <c r="N22" s="124">
        <f>SUM(N14:N21)</f>
        <v>15386670</v>
      </c>
      <c r="O22" s="124">
        <f>SUM(O14:O21)</f>
        <v>946267</v>
      </c>
      <c r="P22" s="124">
        <f>SUM(P14:P21)</f>
        <v>49804</v>
      </c>
      <c r="Q22" s="124">
        <f>SUM(Q14:Q21)</f>
        <v>862249</v>
      </c>
      <c r="R22" s="124"/>
      <c r="S22" s="124"/>
      <c r="T22" s="125"/>
    </row>
    <row r="23" spans="13:18" ht="12">
      <c r="M23" s="12"/>
      <c r="N23" s="11"/>
      <c r="O23" s="11"/>
      <c r="P23" s="11"/>
      <c r="Q23" s="11"/>
      <c r="R23" s="52"/>
    </row>
    <row r="24" spans="13:18" ht="12">
      <c r="M24" s="12"/>
      <c r="N24" s="11"/>
      <c r="O24" s="11"/>
      <c r="P24" s="11"/>
      <c r="Q24" s="11"/>
      <c r="R24" s="52"/>
    </row>
    <row r="25" spans="13:17" ht="12">
      <c r="M25" s="15"/>
      <c r="N25" s="15"/>
      <c r="O25" s="15"/>
      <c r="P25" s="15"/>
      <c r="Q25" s="15"/>
    </row>
    <row r="30" spans="14:17" ht="12">
      <c r="N30" s="101"/>
      <c r="O30" s="101"/>
      <c r="P30" s="101"/>
      <c r="Q30" s="101"/>
    </row>
    <row r="32" spans="14:17" ht="12">
      <c r="N32" s="6"/>
      <c r="O32" s="6"/>
      <c r="P32" s="6"/>
      <c r="Q32" s="6"/>
    </row>
  </sheetData>
  <sheetProtection/>
  <mergeCells count="28">
    <mergeCell ref="Q2:T2"/>
    <mergeCell ref="A4:T6"/>
    <mergeCell ref="G7:G11"/>
    <mergeCell ref="H7:H10"/>
    <mergeCell ref="I7:J7"/>
    <mergeCell ref="R7:R10"/>
    <mergeCell ref="P9:P10"/>
    <mergeCell ref="Q9:Q10"/>
    <mergeCell ref="L7:L11"/>
    <mergeCell ref="M7:Q7"/>
    <mergeCell ref="F7:F11"/>
    <mergeCell ref="N9:N10"/>
    <mergeCell ref="O9:O10"/>
    <mergeCell ref="K7:K10"/>
    <mergeCell ref="A7:A11"/>
    <mergeCell ref="B7:B11"/>
    <mergeCell ref="C7:D7"/>
    <mergeCell ref="E7:E11"/>
    <mergeCell ref="A13:T13"/>
    <mergeCell ref="A22:B22"/>
    <mergeCell ref="S7:S10"/>
    <mergeCell ref="T7:T11"/>
    <mergeCell ref="C8:C11"/>
    <mergeCell ref="D8:D11"/>
    <mergeCell ref="I8:I10"/>
    <mergeCell ref="J8:J10"/>
    <mergeCell ref="M8:M10"/>
    <mergeCell ref="N8:Q8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7">
      <selection activeCell="D28" sqref="D28"/>
    </sheetView>
  </sheetViews>
  <sheetFormatPr defaultColWidth="9.00390625" defaultRowHeight="12.75"/>
  <cols>
    <col min="1" max="1" width="4.375" style="1" customWidth="1"/>
    <col min="2" max="2" width="41.625" style="2" customWidth="1"/>
    <col min="3" max="6" width="12.25390625" style="5" customWidth="1"/>
    <col min="7" max="12" width="9.75390625" style="5" customWidth="1"/>
    <col min="13" max="16384" width="9.125" style="5" customWidth="1"/>
  </cols>
  <sheetData>
    <row r="1" spans="6:12" ht="12">
      <c r="F1" s="129"/>
      <c r="G1" s="129"/>
      <c r="H1" s="129"/>
      <c r="I1" s="129"/>
      <c r="J1" s="129"/>
      <c r="K1" s="129"/>
      <c r="L1" s="129"/>
    </row>
    <row r="2" spans="1:13" s="135" customFormat="1" ht="12.75" customHeight="1">
      <c r="A2" s="134"/>
      <c r="B2" s="134"/>
      <c r="F2" s="133"/>
      <c r="G2" s="133"/>
      <c r="H2" s="133"/>
      <c r="I2" s="133"/>
      <c r="J2" s="211" t="s">
        <v>198</v>
      </c>
      <c r="K2" s="211"/>
      <c r="L2" s="211"/>
      <c r="M2" s="129"/>
    </row>
    <row r="3" ht="12.75" customHeight="1"/>
    <row r="4" spans="1:12" ht="12.75" customHeight="1">
      <c r="A4" s="209" t="s">
        <v>177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2.7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2" ht="12.7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2" ht="15.75" customHeight="1" thickBot="1">
      <c r="A7" s="5"/>
      <c r="B7" s="5"/>
    </row>
    <row r="8" spans="1:12" ht="12" customHeight="1">
      <c r="A8" s="202" t="s">
        <v>1</v>
      </c>
      <c r="B8" s="205" t="s">
        <v>2</v>
      </c>
      <c r="C8" s="239" t="s">
        <v>188</v>
      </c>
      <c r="D8" s="239" t="s">
        <v>189</v>
      </c>
      <c r="E8" s="242" t="s">
        <v>191</v>
      </c>
      <c r="F8" s="243"/>
      <c r="G8" s="242" t="s">
        <v>192</v>
      </c>
      <c r="H8" s="243"/>
      <c r="I8" s="242" t="s">
        <v>193</v>
      </c>
      <c r="J8" s="243"/>
      <c r="K8" s="242" t="s">
        <v>194</v>
      </c>
      <c r="L8" s="248"/>
    </row>
    <row r="9" spans="1:12" ht="12.75" customHeight="1">
      <c r="A9" s="203"/>
      <c r="B9" s="206"/>
      <c r="C9" s="240"/>
      <c r="D9" s="240"/>
      <c r="E9" s="244"/>
      <c r="F9" s="245"/>
      <c r="G9" s="244"/>
      <c r="H9" s="245"/>
      <c r="I9" s="244"/>
      <c r="J9" s="245"/>
      <c r="K9" s="244"/>
      <c r="L9" s="249"/>
    </row>
    <row r="10" spans="1:12" ht="38.25" customHeight="1">
      <c r="A10" s="203"/>
      <c r="B10" s="206"/>
      <c r="C10" s="240"/>
      <c r="D10" s="240"/>
      <c r="E10" s="244"/>
      <c r="F10" s="245"/>
      <c r="G10" s="244"/>
      <c r="H10" s="245"/>
      <c r="I10" s="244"/>
      <c r="J10" s="245"/>
      <c r="K10" s="244"/>
      <c r="L10" s="249"/>
    </row>
    <row r="11" spans="1:12" ht="105" customHeight="1">
      <c r="A11" s="203"/>
      <c r="B11" s="206"/>
      <c r="C11" s="241"/>
      <c r="D11" s="241"/>
      <c r="E11" s="246"/>
      <c r="F11" s="247"/>
      <c r="G11" s="246"/>
      <c r="H11" s="247"/>
      <c r="I11" s="246"/>
      <c r="J11" s="247"/>
      <c r="K11" s="246"/>
      <c r="L11" s="250"/>
    </row>
    <row r="12" spans="1:12" ht="19.5" customHeight="1" thickBot="1">
      <c r="A12" s="256"/>
      <c r="B12" s="257"/>
      <c r="C12" s="78" t="s">
        <v>190</v>
      </c>
      <c r="D12" s="78" t="s">
        <v>18</v>
      </c>
      <c r="E12" s="78" t="s">
        <v>190</v>
      </c>
      <c r="F12" s="78" t="s">
        <v>18</v>
      </c>
      <c r="G12" s="79" t="s">
        <v>168</v>
      </c>
      <c r="H12" s="78" t="s">
        <v>18</v>
      </c>
      <c r="I12" s="78" t="s">
        <v>190</v>
      </c>
      <c r="J12" s="78" t="s">
        <v>18</v>
      </c>
      <c r="K12" s="78" t="s">
        <v>190</v>
      </c>
      <c r="L12" s="80" t="s">
        <v>18</v>
      </c>
    </row>
    <row r="13" spans="1:12" ht="12.75" thickBot="1">
      <c r="A13" s="16">
        <v>1</v>
      </c>
      <c r="B13" s="17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3">
        <v>12</v>
      </c>
    </row>
    <row r="14" spans="1:12" s="25" customFormat="1" ht="12.75" customHeight="1" thickBot="1">
      <c r="A14" s="228" t="s">
        <v>19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30"/>
    </row>
    <row r="15" spans="1:12" s="11" customFormat="1" ht="12.75" customHeight="1">
      <c r="A15" s="146">
        <v>1</v>
      </c>
      <c r="B15" s="148" t="s">
        <v>228</v>
      </c>
      <c r="C15" s="28">
        <f aca="true" t="shared" si="0" ref="C15:C22">D15+F15+H15+J15+L15</f>
        <v>2076290</v>
      </c>
      <c r="D15" s="28">
        <f>443890+329703</f>
        <v>773593</v>
      </c>
      <c r="E15" s="128">
        <v>987</v>
      </c>
      <c r="F15" s="28">
        <v>595078</v>
      </c>
      <c r="G15" s="26"/>
      <c r="H15" s="28"/>
      <c r="I15" s="128">
        <v>52.8</v>
      </c>
      <c r="J15" s="28">
        <v>107020</v>
      </c>
      <c r="K15" s="128">
        <v>1319</v>
      </c>
      <c r="L15" s="127">
        <v>600599</v>
      </c>
    </row>
    <row r="16" spans="1:12" ht="12.75" customHeight="1">
      <c r="A16" s="147">
        <f>A15+1</f>
        <v>2</v>
      </c>
      <c r="B16" s="149" t="s">
        <v>230</v>
      </c>
      <c r="C16" s="34">
        <f t="shared" si="0"/>
        <v>2062072</v>
      </c>
      <c r="D16" s="34">
        <f>443890+329703</f>
        <v>773593</v>
      </c>
      <c r="E16" s="86">
        <v>987</v>
      </c>
      <c r="F16" s="34">
        <v>580860</v>
      </c>
      <c r="G16" s="31"/>
      <c r="H16" s="34"/>
      <c r="I16" s="86">
        <v>52.8</v>
      </c>
      <c r="J16" s="34">
        <v>107020</v>
      </c>
      <c r="K16" s="86">
        <v>1319</v>
      </c>
      <c r="L16" s="87">
        <v>600599</v>
      </c>
    </row>
    <row r="17" spans="1:12" ht="12.75" customHeight="1">
      <c r="A17" s="147">
        <f aca="true" t="shared" si="1" ref="A17:A22">A16+1</f>
        <v>3</v>
      </c>
      <c r="B17" s="149" t="s">
        <v>231</v>
      </c>
      <c r="C17" s="34">
        <f t="shared" si="0"/>
        <v>2062072</v>
      </c>
      <c r="D17" s="34">
        <f>443890+329703</f>
        <v>773593</v>
      </c>
      <c r="E17" s="86">
        <v>987</v>
      </c>
      <c r="F17" s="34">
        <v>580860</v>
      </c>
      <c r="G17" s="31"/>
      <c r="H17" s="34"/>
      <c r="I17" s="86">
        <v>52.8</v>
      </c>
      <c r="J17" s="34">
        <v>107020</v>
      </c>
      <c r="K17" s="86">
        <v>1319</v>
      </c>
      <c r="L17" s="87">
        <v>600599</v>
      </c>
    </row>
    <row r="18" spans="1:12" ht="12.75" customHeight="1">
      <c r="A18" s="147">
        <f t="shared" si="1"/>
        <v>4</v>
      </c>
      <c r="B18" s="149" t="s">
        <v>232</v>
      </c>
      <c r="C18" s="34">
        <f t="shared" si="0"/>
        <v>2087432</v>
      </c>
      <c r="D18" s="34">
        <v>773593</v>
      </c>
      <c r="E18" s="86">
        <v>780</v>
      </c>
      <c r="F18" s="34">
        <v>588757</v>
      </c>
      <c r="G18" s="31"/>
      <c r="H18" s="34"/>
      <c r="I18" s="86">
        <v>52.8</v>
      </c>
      <c r="J18" s="34">
        <v>110108</v>
      </c>
      <c r="K18" s="86">
        <v>1319</v>
      </c>
      <c r="L18" s="87">
        <v>614974</v>
      </c>
    </row>
    <row r="19" spans="1:12" ht="12.75" customHeight="1">
      <c r="A19" s="147">
        <f t="shared" si="1"/>
        <v>5</v>
      </c>
      <c r="B19" s="149" t="s">
        <v>233</v>
      </c>
      <c r="C19" s="34">
        <f t="shared" si="0"/>
        <v>2062072</v>
      </c>
      <c r="D19" s="34">
        <f>443890+329703</f>
        <v>773593</v>
      </c>
      <c r="E19" s="86">
        <v>987</v>
      </c>
      <c r="F19" s="34">
        <v>580860</v>
      </c>
      <c r="G19" s="31"/>
      <c r="H19" s="34"/>
      <c r="I19" s="86">
        <v>52.8</v>
      </c>
      <c r="J19" s="34">
        <v>107020</v>
      </c>
      <c r="K19" s="86">
        <v>1319</v>
      </c>
      <c r="L19" s="87">
        <v>600599</v>
      </c>
    </row>
    <row r="20" spans="1:12" ht="12.75" customHeight="1">
      <c r="A20" s="147">
        <f t="shared" si="1"/>
        <v>6</v>
      </c>
      <c r="B20" s="149" t="s">
        <v>234</v>
      </c>
      <c r="C20" s="34">
        <f t="shared" si="0"/>
        <v>2918356</v>
      </c>
      <c r="D20" s="34">
        <v>2202824</v>
      </c>
      <c r="E20" s="86">
        <v>450</v>
      </c>
      <c r="F20" s="34">
        <v>448638</v>
      </c>
      <c r="G20" s="31"/>
      <c r="H20" s="34"/>
      <c r="I20" s="86">
        <v>120</v>
      </c>
      <c r="J20" s="34">
        <v>101998</v>
      </c>
      <c r="K20" s="86">
        <v>151.2</v>
      </c>
      <c r="L20" s="87">
        <v>164896</v>
      </c>
    </row>
    <row r="21" spans="1:12" ht="12.75" customHeight="1">
      <c r="A21" s="147">
        <f t="shared" si="1"/>
        <v>7</v>
      </c>
      <c r="B21" s="149" t="s">
        <v>235</v>
      </c>
      <c r="C21" s="34">
        <f t="shared" si="0"/>
        <v>2062072</v>
      </c>
      <c r="D21" s="34">
        <v>773593</v>
      </c>
      <c r="E21" s="86">
        <v>987</v>
      </c>
      <c r="F21" s="34">
        <v>580860</v>
      </c>
      <c r="G21" s="31"/>
      <c r="H21" s="34"/>
      <c r="I21" s="86">
        <v>52.8</v>
      </c>
      <c r="J21" s="34">
        <v>107020</v>
      </c>
      <c r="K21" s="86">
        <v>1319</v>
      </c>
      <c r="L21" s="87">
        <v>600599</v>
      </c>
    </row>
    <row r="22" spans="1:12" ht="12.75" customHeight="1" thickBot="1">
      <c r="A22" s="147">
        <f t="shared" si="1"/>
        <v>8</v>
      </c>
      <c r="B22" s="150" t="s">
        <v>236</v>
      </c>
      <c r="C22" s="113">
        <f t="shared" si="0"/>
        <v>1914624</v>
      </c>
      <c r="D22" s="113">
        <v>626145</v>
      </c>
      <c r="E22" s="158">
        <v>987</v>
      </c>
      <c r="F22" s="113">
        <v>580860</v>
      </c>
      <c r="G22" s="105"/>
      <c r="H22" s="113"/>
      <c r="I22" s="158">
        <v>52.8</v>
      </c>
      <c r="J22" s="113">
        <v>107020</v>
      </c>
      <c r="K22" s="158">
        <v>1319</v>
      </c>
      <c r="L22" s="163">
        <v>600599</v>
      </c>
    </row>
    <row r="23" spans="1:12" ht="12.75" customHeight="1" thickBot="1">
      <c r="A23" s="181" t="s">
        <v>250</v>
      </c>
      <c r="B23" s="182"/>
      <c r="C23" s="124">
        <f aca="true" t="shared" si="2" ref="C23:L23">SUM(C15:C22)</f>
        <v>17244990</v>
      </c>
      <c r="D23" s="124">
        <f t="shared" si="2"/>
        <v>7470527</v>
      </c>
      <c r="E23" s="144">
        <f t="shared" si="2"/>
        <v>7152</v>
      </c>
      <c r="F23" s="124">
        <f t="shared" si="2"/>
        <v>4536773</v>
      </c>
      <c r="G23" s="124">
        <f t="shared" si="2"/>
        <v>0</v>
      </c>
      <c r="H23" s="124">
        <f t="shared" si="2"/>
        <v>0</v>
      </c>
      <c r="I23" s="144">
        <f t="shared" si="2"/>
        <v>489.6</v>
      </c>
      <c r="J23" s="124">
        <f t="shared" si="2"/>
        <v>854226</v>
      </c>
      <c r="K23" s="144">
        <f t="shared" si="2"/>
        <v>9384.2</v>
      </c>
      <c r="L23" s="145">
        <f t="shared" si="2"/>
        <v>4383464</v>
      </c>
    </row>
    <row r="25" ht="12">
      <c r="E25" s="6"/>
    </row>
    <row r="28" ht="12">
      <c r="D28" s="6"/>
    </row>
  </sheetData>
  <sheetProtection/>
  <mergeCells count="12">
    <mergeCell ref="E8:F11"/>
    <mergeCell ref="G8:H11"/>
    <mergeCell ref="A8:A12"/>
    <mergeCell ref="B8:B12"/>
    <mergeCell ref="J2:L2"/>
    <mergeCell ref="A23:B23"/>
    <mergeCell ref="A14:L14"/>
    <mergeCell ref="A4:L6"/>
    <mergeCell ref="I8:J11"/>
    <mergeCell ref="K8:L11"/>
    <mergeCell ref="C8:C11"/>
    <mergeCell ref="D8:D11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</dc:creator>
  <cp:keywords/>
  <dc:description/>
  <cp:lastModifiedBy>ob_usr</cp:lastModifiedBy>
  <cp:lastPrinted>2010-06-08T11:59:13Z</cp:lastPrinted>
  <dcterms:created xsi:type="dcterms:W3CDTF">2010-05-21T10:17:28Z</dcterms:created>
  <dcterms:modified xsi:type="dcterms:W3CDTF">2010-06-08T11:53:32Z</dcterms:modified>
  <cp:category/>
  <cp:version/>
  <cp:contentType/>
  <cp:contentStatus/>
</cp:coreProperties>
</file>